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120" windowHeight="7716" activeTab="0"/>
  </bookViews>
  <sheets>
    <sheet name="Salary_RangesFall14" sheetId="1" r:id="rId1"/>
    <sheet name="Salary_RangesFall13" sheetId="2" r:id="rId2"/>
    <sheet name="Salary_RangesFall12" sheetId="3" r:id="rId3"/>
    <sheet name="Salary_RangesFall11" sheetId="4" r:id="rId4"/>
    <sheet name="Salary_RangesFall10" sheetId="5" r:id="rId5"/>
    <sheet name="Salary_RangesFall09" sheetId="6" r:id="rId6"/>
    <sheet name="Salary_RangesFall08" sheetId="7" r:id="rId7"/>
    <sheet name="Salary_RangesFall07" sheetId="8" r:id="rId8"/>
    <sheet name="Salary_RangesFall06" sheetId="9" r:id="rId9"/>
    <sheet name="Salary_Rangesfall05" sheetId="10" r:id="rId10"/>
    <sheet name="Salary Rangesfall04" sheetId="11" r:id="rId11"/>
    <sheet name="Salary_Rangesfall03" sheetId="12" r:id="rId12"/>
  </sheets>
  <definedNames>
    <definedName name="_xlnm.Print_Area" localSheetId="10">'Salary Rangesfall04'!$A$1:$N$27</definedName>
    <definedName name="_xlnm.Print_Area" localSheetId="11">'Salary_Rangesfall03'!$A$1:$N$27</definedName>
    <definedName name="_xlnm.Print_Area" localSheetId="9">'Salary_Rangesfall05'!$A$2:$L$15</definedName>
    <definedName name="_xlnm.Print_Area" localSheetId="8">'Salary_RangesFall06'!$A$1:$L$15</definedName>
    <definedName name="_xlnm.Print_Area" localSheetId="7">'Salary_RangesFall07'!$A$1:$L$15</definedName>
    <definedName name="_xlnm.Print_Area" localSheetId="6">'Salary_RangesFall08'!$A$1:$L$15</definedName>
    <definedName name="_xlnm.Print_Area" localSheetId="5">'Salary_RangesFall09'!$A$1:$L$15</definedName>
    <definedName name="_xlnm.Print_Area" localSheetId="4">'Salary_RangesFall10'!$A$1:$L$15</definedName>
    <definedName name="_xlnm.Print_Area" localSheetId="3">'Salary_RangesFall11'!$A$1:$L$15</definedName>
    <definedName name="_xlnm.Print_Area" localSheetId="2">'Salary_RangesFall12'!$A$1:$L$15</definedName>
    <definedName name="_xlnm.Print_Area" localSheetId="1">'Salary_RangesFall13'!$A$1:$L$15</definedName>
    <definedName name="_xlnm.Print_Area" localSheetId="0">'Salary_RangesFall14'!$A$1:$N$27</definedName>
  </definedNames>
  <calcPr fullCalcOnLoad="1"/>
</workbook>
</file>

<file path=xl/sharedStrings.xml><?xml version="1.0" encoding="utf-8"?>
<sst xmlns="http://schemas.openxmlformats.org/spreadsheetml/2006/main" count="411" uniqueCount="74">
  <si>
    <t>Assistant</t>
  </si>
  <si>
    <t>Associate</t>
  </si>
  <si>
    <t>Professor</t>
  </si>
  <si>
    <t>Instructor</t>
  </si>
  <si>
    <t>Upper Limit</t>
  </si>
  <si>
    <t>Lower Limit</t>
  </si>
  <si>
    <t>Rank</t>
  </si>
  <si>
    <t>Average Salary AAUP West North Central Region</t>
  </si>
  <si>
    <t>FY 00</t>
  </si>
  <si>
    <t>FY 01</t>
  </si>
  <si>
    <t>FY 02</t>
  </si>
  <si>
    <t>Mean of U &amp; L</t>
  </si>
  <si>
    <t>CMSU Salary Parameters</t>
  </si>
  <si>
    <t>Mean of U&amp;L</t>
  </si>
  <si>
    <t>Rolling 5yr Aver Increase</t>
  </si>
  <si>
    <t>FY03</t>
  </si>
  <si>
    <t>FY04</t>
  </si>
  <si>
    <t>Fall 05 Estimate</t>
  </si>
  <si>
    <t>FY05</t>
  </si>
  <si>
    <t xml:space="preserve">FY 99 </t>
  </si>
  <si>
    <t>Fall 06 Estimate</t>
  </si>
  <si>
    <t>FY06</t>
  </si>
  <si>
    <t>5 yr</t>
  </si>
  <si>
    <t>Faculty with Less than a Doctorate (85% of Doctoral Limits)</t>
  </si>
  <si>
    <t>Faculty Salary Model</t>
  </si>
  <si>
    <t>Fall</t>
  </si>
  <si>
    <t>Updated</t>
  </si>
  <si>
    <t>FY07</t>
  </si>
  <si>
    <t>UCM Salary Parameters</t>
  </si>
  <si>
    <t>Fall 07 Index</t>
  </si>
  <si>
    <t>Fall 08 Index</t>
  </si>
  <si>
    <t>FY08</t>
  </si>
  <si>
    <t>*Salary data for West North Central region, AAUP (Academe) Survey Report Table 6</t>
  </si>
  <si>
    <t>Average Salary AAUP West North Central Region*</t>
  </si>
  <si>
    <t>Fall 09 Index</t>
  </si>
  <si>
    <t>Individuals with a Doctorate or Approved Equivalent (LL = 90% of Index, UL = 105% of Index)</t>
  </si>
  <si>
    <t>Fall 10 Index</t>
  </si>
  <si>
    <t>FY09</t>
  </si>
  <si>
    <t>5 yr Rolling Avg</t>
  </si>
  <si>
    <t>posted 22 May 09</t>
  </si>
  <si>
    <t>FY10</t>
  </si>
  <si>
    <t>FY 2011</t>
  </si>
  <si>
    <t>FY 2012</t>
  </si>
  <si>
    <t>Adj to
FY 11
level</t>
  </si>
  <si>
    <t>FY11</t>
  </si>
  <si>
    <t>FY 2013</t>
  </si>
  <si>
    <t>Fall 11 Index</t>
  </si>
  <si>
    <t>Fall 12 Index</t>
  </si>
  <si>
    <t>rolling Avg</t>
  </si>
  <si>
    <t xml:space="preserve">Rolling Avg
</t>
  </si>
  <si>
    <r>
      <t xml:space="preserve">Individuals with a Doctorate or Approved Equivalent </t>
    </r>
    <r>
      <rPr>
        <b/>
        <sz val="10"/>
        <rFont val="Arial"/>
        <family val="2"/>
      </rPr>
      <t>(LL = 90% of Estimate, UL = 105% of Estimate)</t>
    </r>
  </si>
  <si>
    <t>Fall 2004</t>
  </si>
  <si>
    <t>FY 98</t>
  </si>
  <si>
    <t>Individuals with Less than a Doctorate (85% of Doctoral Limits)</t>
  </si>
  <si>
    <t>Calculations</t>
  </si>
  <si>
    <r>
      <t>Rolling 5-Year Average Increase</t>
    </r>
    <r>
      <rPr>
        <sz val="10"/>
        <rFont val="Arial"/>
        <family val="0"/>
      </rPr>
      <t>:  The percentage increases for the most recent five years are calculated and then averaged:  the salary for the previous year is subtracted from the current year and divided by the previous year to yield a percentage.  These percentages are added together and divided by 5.</t>
    </r>
  </si>
  <si>
    <r>
      <t>FY Estimate</t>
    </r>
    <r>
      <rPr>
        <sz val="10"/>
        <rFont val="Arial"/>
        <family val="0"/>
      </rPr>
      <t xml:space="preserve">:  The salary estimate for the upcoming year is derived by multiplying the most recent salary for each rank by its rolling five year average increase. </t>
    </r>
  </si>
  <si>
    <r>
      <t>Upper and lower limits</t>
    </r>
    <r>
      <rPr>
        <sz val="10"/>
        <rFont val="Arial"/>
        <family val="0"/>
      </rPr>
      <t>:   The upper and lower limits of the salary range for each rank are computed by multiplying the estimate for each rank by 90% and 105%, respectively.</t>
    </r>
  </si>
  <si>
    <r>
      <t>Less than a Doctorate</t>
    </r>
    <r>
      <rPr>
        <sz val="10"/>
        <rFont val="Arial"/>
        <family val="0"/>
      </rPr>
      <t>:  The upper and lower limits of the salary range for each rank is equivalent to the salary ranges for doctoral qualified faculty multipled by 85%.  This model is used  for individuals who hold degrees less than a doctorate or a recognized equvialent.</t>
    </r>
  </si>
  <si>
    <t>Fall 2003</t>
  </si>
  <si>
    <t>CMSU Salary Parameters fall 2003</t>
  </si>
  <si>
    <t>FY 97</t>
  </si>
  <si>
    <t>FY 99</t>
  </si>
  <si>
    <t>FY02</t>
  </si>
  <si>
    <t>Fall 03 Index</t>
  </si>
  <si>
    <t>Fall 04 Index</t>
  </si>
  <si>
    <t>FY 2014</t>
  </si>
  <si>
    <t>Fall 13 Index</t>
  </si>
  <si>
    <t>FY12</t>
  </si>
  <si>
    <t>5 yr Rolling Avg Incr</t>
  </si>
  <si>
    <t>FY13</t>
  </si>
  <si>
    <t>FY14</t>
  </si>
  <si>
    <t>FY 2016</t>
  </si>
  <si>
    <t>Fall 15 Index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</si>
</sst>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"/>
    <numFmt numFmtId="167" formatCode="&quot;$&quot;#,##0.0000"/>
    <numFmt numFmtId="168" formatCode="&quot;$&quot;#,##0.0"/>
    <numFmt numFmtId="169" formatCode="0.0000%"/>
    <numFmt numFmtId="170" formatCode="0.0000"/>
    <numFmt numFmtId="171" formatCode="[$-409]dddd\,\ mmmm\ dd\,\ yyyy"/>
    <numFmt numFmtId="172" formatCode="[$-409]d\-mmm\-yy;@"/>
    <numFmt numFmtId="173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wrapText="1"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0" fontId="0" fillId="0" borderId="0" xfId="0" applyNumberFormat="1" applyFill="1" applyBorder="1" applyAlignment="1">
      <alignment wrapText="1"/>
    </xf>
    <xf numFmtId="0" fontId="0" fillId="0" borderId="0" xfId="0" applyAlignment="1">
      <alignment/>
    </xf>
    <xf numFmtId="165" fontId="0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wrapText="1"/>
    </xf>
    <xf numFmtId="165" fontId="1" fillId="0" borderId="16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5" fontId="1" fillId="0" borderId="2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21" xfId="0" applyBorder="1" applyAlignment="1">
      <alignment wrapText="1"/>
    </xf>
    <xf numFmtId="165" fontId="0" fillId="0" borderId="21" xfId="0" applyNumberForma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165" fontId="1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1" fillId="0" borderId="24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48" fillId="34" borderId="27" xfId="0" applyFont="1" applyFill="1" applyBorder="1" applyAlignment="1">
      <alignment/>
    </xf>
    <xf numFmtId="9" fontId="48" fillId="35" borderId="28" xfId="0" applyNumberFormat="1" applyFont="1" applyFill="1" applyBorder="1" applyAlignment="1">
      <alignment/>
    </xf>
    <xf numFmtId="0" fontId="49" fillId="0" borderId="0" xfId="0" applyFont="1" applyBorder="1" applyAlignment="1">
      <alignment horizontal="center" wrapText="1"/>
    </xf>
    <xf numFmtId="3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165" fontId="5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5" fontId="48" fillId="34" borderId="29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65" fontId="51" fillId="0" borderId="0" xfId="0" applyNumberFormat="1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165" fontId="49" fillId="0" borderId="0" xfId="0" applyNumberFormat="1" applyFont="1" applyBorder="1" applyAlignment="1">
      <alignment/>
    </xf>
    <xf numFmtId="165" fontId="1" fillId="0" borderId="15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3" fillId="33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172" fontId="0" fillId="33" borderId="0" xfId="0" applyNumberForma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2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2015</v>
      </c>
      <c r="G1" s="88" t="s">
        <v>72</v>
      </c>
      <c r="H1" s="88"/>
      <c r="I1" s="88"/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3"/>
      <c r="N2" s="73"/>
    </row>
    <row r="3" spans="1:14" ht="12.75">
      <c r="A3" s="46"/>
      <c r="B3" s="91" t="s">
        <v>33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55" t="s">
        <v>37</v>
      </c>
      <c r="C4" s="55" t="s">
        <v>40</v>
      </c>
      <c r="D4" s="55" t="s">
        <v>44</v>
      </c>
      <c r="E4" s="55" t="s">
        <v>68</v>
      </c>
      <c r="F4" s="55" t="s">
        <v>70</v>
      </c>
      <c r="G4" s="55" t="s">
        <v>71</v>
      </c>
      <c r="H4" s="60" t="s">
        <v>49</v>
      </c>
      <c r="I4" s="30" t="s">
        <v>73</v>
      </c>
      <c r="J4" s="28" t="s">
        <v>5</v>
      </c>
      <c r="K4" s="28" t="s">
        <v>4</v>
      </c>
      <c r="L4" s="31" t="s">
        <v>11</v>
      </c>
      <c r="M4" s="51"/>
      <c r="N4" s="47" t="s">
        <v>69</v>
      </c>
      <c r="O4" s="21"/>
    </row>
    <row r="5" spans="1:16" ht="12.75">
      <c r="A5" s="24" t="s">
        <v>2</v>
      </c>
      <c r="B5" s="56">
        <v>81655</v>
      </c>
      <c r="C5" s="56">
        <v>80813</v>
      </c>
      <c r="D5" s="56">
        <v>81708</v>
      </c>
      <c r="E5" s="56">
        <v>81916</v>
      </c>
      <c r="F5" s="56">
        <v>82473</v>
      </c>
      <c r="G5" s="56">
        <v>83114</v>
      </c>
      <c r="H5" s="12">
        <f>N5</f>
        <v>0.003576162606224475</v>
      </c>
      <c r="I5" s="32">
        <f>(1+H5)*G5</f>
        <v>83411.22917885374</v>
      </c>
      <c r="J5" s="29">
        <f>I5*0.9</f>
        <v>75070.10626096837</v>
      </c>
      <c r="K5" s="29">
        <f>1.05*I5</f>
        <v>87581.79063779642</v>
      </c>
      <c r="L5" s="33">
        <f>(J5+K5)/2</f>
        <v>81325.9484493824</v>
      </c>
      <c r="M5" s="69"/>
      <c r="N5" s="3">
        <f>((C5-B5)/B5+(D5-C5)/C5+(E5-D5)/D5+(F5-E5)/E5+(G5-F5)/F5)/5</f>
        <v>0.003576162606224475</v>
      </c>
      <c r="O5" s="74">
        <f>M5/J5</f>
        <v>0</v>
      </c>
      <c r="P5" s="75"/>
    </row>
    <row r="6" spans="1:16" ht="12.75">
      <c r="A6" s="24" t="s">
        <v>1</v>
      </c>
      <c r="B6" s="56">
        <v>65709</v>
      </c>
      <c r="C6" s="56">
        <v>64933</v>
      </c>
      <c r="D6" s="56">
        <v>66056</v>
      </c>
      <c r="E6" s="56">
        <v>66565</v>
      </c>
      <c r="F6" s="56">
        <v>67922</v>
      </c>
      <c r="G6" s="56">
        <v>68334</v>
      </c>
      <c r="H6" s="12">
        <f>N6</f>
        <v>0.007928511535798616</v>
      </c>
      <c r="I6" s="32">
        <f>(1+H6)*G6</f>
        <v>68875.78690728726</v>
      </c>
      <c r="J6" s="29">
        <f>I6*0.9</f>
        <v>61988.20821655853</v>
      </c>
      <c r="K6" s="29">
        <f>1.05*I6</f>
        <v>72319.57625265162</v>
      </c>
      <c r="L6" s="33">
        <f>(J6+K6)/2</f>
        <v>67153.89223460507</v>
      </c>
      <c r="M6" s="69"/>
      <c r="N6" s="3">
        <f>((C6-B6)/B6+(D6-C6)/C6+(E6-D6)/D6+(F6-E6)/E6+(G6-F6)/F6)/5</f>
        <v>0.007928511535798616</v>
      </c>
      <c r="O6" s="74">
        <f>M6/J6</f>
        <v>0</v>
      </c>
      <c r="P6" s="75"/>
    </row>
    <row r="7" spans="1:16" ht="12.75">
      <c r="A7" s="24" t="s">
        <v>0</v>
      </c>
      <c r="B7" s="56">
        <v>55537</v>
      </c>
      <c r="C7" s="56">
        <v>54493</v>
      </c>
      <c r="D7" s="56">
        <v>56373</v>
      </c>
      <c r="E7" s="56">
        <v>57481</v>
      </c>
      <c r="F7" s="56">
        <v>57553</v>
      </c>
      <c r="G7" s="56">
        <v>58525</v>
      </c>
      <c r="H7" s="12">
        <f>N7</f>
        <v>0.01069954665251038</v>
      </c>
      <c r="I7" s="32">
        <f>(1+H7)*G7</f>
        <v>59151.19096783817</v>
      </c>
      <c r="J7" s="29">
        <f>I7*0.9</f>
        <v>53236.07187105435</v>
      </c>
      <c r="K7" s="29">
        <f>1.05*I7</f>
        <v>62108.75051623008</v>
      </c>
      <c r="L7" s="33">
        <f>(J7+K7)/2</f>
        <v>57672.41119364221</v>
      </c>
      <c r="M7" s="69"/>
      <c r="N7" s="3">
        <f>((C7-B7)/B7+(D7-C7)/C7+(E7-D7)/D7+(F7-E7)/E7+(G7-F7)/F7)/5</f>
        <v>0.01069954665251038</v>
      </c>
      <c r="O7" s="74">
        <f>M7/J7</f>
        <v>0</v>
      </c>
      <c r="P7" s="75"/>
    </row>
    <row r="8" spans="1:16" ht="13.5" thickBot="1">
      <c r="A8" s="24" t="s">
        <v>3</v>
      </c>
      <c r="B8" s="56">
        <v>42723</v>
      </c>
      <c r="C8" s="56">
        <v>43235</v>
      </c>
      <c r="D8" s="56">
        <v>43106</v>
      </c>
      <c r="E8" s="56">
        <v>43750</v>
      </c>
      <c r="F8" s="56">
        <v>44955</v>
      </c>
      <c r="G8" s="56">
        <v>45487</v>
      </c>
      <c r="H8" s="12">
        <f>N8</f>
        <v>0.012663462470570198</v>
      </c>
      <c r="I8" s="32">
        <f>(1+H8)*G8</f>
        <v>46063.02291739883</v>
      </c>
      <c r="J8" s="35">
        <f>I8*0.9</f>
        <v>41456.72062565894</v>
      </c>
      <c r="K8" s="35">
        <f>1.05*I8</f>
        <v>48366.17406326877</v>
      </c>
      <c r="L8" s="36">
        <f>(J8+K8)/2</f>
        <v>44911.44734446386</v>
      </c>
      <c r="M8" s="69"/>
      <c r="N8" s="3">
        <f>((C8-B8)/B8+(D8-C8)/C8+(E8-D8)/D8+(F8-E8)/E8+(G8-F8)/F8)/5</f>
        <v>0.012663462470570198</v>
      </c>
      <c r="O8" s="74">
        <f>M8/J8</f>
        <v>0</v>
      </c>
      <c r="P8" s="75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78" t="s">
        <v>32</v>
      </c>
      <c r="B10" s="78"/>
      <c r="C10" s="78"/>
      <c r="D10" s="78"/>
      <c r="E10" s="78"/>
      <c r="F10" s="78"/>
      <c r="G10" s="78"/>
      <c r="H10" s="27"/>
      <c r="I10" s="79" t="s">
        <v>23</v>
      </c>
      <c r="J10" s="80"/>
      <c r="K10" s="80"/>
      <c r="L10" s="81"/>
      <c r="M10" s="24"/>
      <c r="N10" s="24"/>
    </row>
    <row r="11" spans="1:14" s="1" customFormat="1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63809.59032182312</v>
      </c>
      <c r="K12" s="29">
        <f t="shared" si="0"/>
        <v>74444.52204212696</v>
      </c>
      <c r="L12" s="33">
        <f t="shared" si="0"/>
        <v>69127.05618197504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52689.97698407475</v>
      </c>
      <c r="K13" s="29">
        <f t="shared" si="0"/>
        <v>61471.63981475387</v>
      </c>
      <c r="L13" s="33">
        <f t="shared" si="0"/>
        <v>57080.80839941431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45250.6610903962</v>
      </c>
      <c r="K14" s="29">
        <f t="shared" si="0"/>
        <v>52792.43793879557</v>
      </c>
      <c r="L14" s="33">
        <f t="shared" si="0"/>
        <v>49021.54951459588</v>
      </c>
      <c r="M14" s="69"/>
      <c r="N14" s="24"/>
    </row>
    <row r="15" spans="2:14" ht="13.5" thickBot="1">
      <c r="B15"/>
      <c r="C15"/>
      <c r="D15"/>
      <c r="E15"/>
      <c r="F15" s="24"/>
      <c r="G15" s="24"/>
      <c r="H15" s="24"/>
      <c r="I15" s="39" t="s">
        <v>3</v>
      </c>
      <c r="J15" s="35">
        <f t="shared" si="0"/>
        <v>35238.2125318101</v>
      </c>
      <c r="K15" s="35">
        <f t="shared" si="0"/>
        <v>41111.24795377845</v>
      </c>
      <c r="L15" s="36">
        <f t="shared" si="0"/>
        <v>38174.73024279428</v>
      </c>
      <c r="M15" s="69"/>
      <c r="N15" s="24"/>
    </row>
    <row r="16" spans="2:14" ht="12.75">
      <c r="B16"/>
      <c r="C16"/>
      <c r="D16"/>
      <c r="E16"/>
      <c r="F16" s="24"/>
      <c r="G16" s="24"/>
      <c r="H16" s="24"/>
      <c r="I16" s="24"/>
      <c r="J16" s="7"/>
      <c r="K16" s="7"/>
      <c r="L16" s="7"/>
      <c r="M16" s="24"/>
      <c r="N16" s="24"/>
    </row>
    <row r="17" spans="2:14" ht="17.25">
      <c r="B17" s="82" t="s">
        <v>54</v>
      </c>
      <c r="C17" s="82"/>
      <c r="D17" s="82"/>
      <c r="E17" s="82"/>
      <c r="F17" s="82"/>
      <c r="G17" s="82"/>
      <c r="H17" s="82"/>
      <c r="I17" s="82"/>
      <c r="J17" s="82"/>
      <c r="K17" s="82"/>
      <c r="L17" s="7"/>
      <c r="M17" s="24"/>
      <c r="N17" s="24"/>
    </row>
    <row r="18" spans="2:11" ht="12.75">
      <c r="B18" s="83" t="s">
        <v>55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2:11" ht="12.75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2" ht="25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48"/>
    </row>
    <row r="21" spans="2:11" ht="12.75">
      <c r="B21" s="85" t="s">
        <v>56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2.75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2.75">
      <c r="B23" s="85" t="s">
        <v>57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2.75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 ht="12.75">
      <c r="B25" s="76" t="s">
        <v>58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2.75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11" ht="12.75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6:7" ht="12.75">
      <c r="F660"/>
      <c r="G660"/>
    </row>
    <row r="661" spans="6:7" ht="12.75">
      <c r="F661"/>
      <c r="G661"/>
    </row>
    <row r="662" spans="6:7" ht="12.75">
      <c r="F662"/>
      <c r="G662"/>
    </row>
  </sheetData>
  <sheetProtection/>
  <mergeCells count="13">
    <mergeCell ref="A1:D1"/>
    <mergeCell ref="G1:I1"/>
    <mergeCell ref="J1:K1"/>
    <mergeCell ref="A2:L2"/>
    <mergeCell ref="B3:G3"/>
    <mergeCell ref="I3:L3"/>
    <mergeCell ref="B25:K27"/>
    <mergeCell ref="A10:G10"/>
    <mergeCell ref="I10:L10"/>
    <mergeCell ref="B17:K17"/>
    <mergeCell ref="B18:K20"/>
    <mergeCell ref="B21:K22"/>
    <mergeCell ref="B23:K24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7"/>
  <sheetViews>
    <sheetView zoomScalePageLayoutView="0" workbookViewId="0" topLeftCell="A1">
      <selection activeCell="N12" sqref="N12:N1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574218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3" ht="28.5" customHeight="1">
      <c r="A1" s="102" t="s">
        <v>24</v>
      </c>
      <c r="B1" s="102"/>
      <c r="C1" s="102"/>
      <c r="D1" s="102"/>
      <c r="E1" s="42" t="s">
        <v>25</v>
      </c>
      <c r="F1" s="40">
        <v>2005</v>
      </c>
      <c r="G1" s="41"/>
      <c r="H1" s="41"/>
      <c r="I1" s="41" t="s">
        <v>26</v>
      </c>
      <c r="J1" s="103">
        <v>38102</v>
      </c>
      <c r="K1" s="103"/>
      <c r="L1" s="41"/>
      <c r="M1" s="41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2" ht="13.5" thickBot="1">
      <c r="A3" s="4"/>
      <c r="B3" s="76" t="s">
        <v>7</v>
      </c>
      <c r="C3" s="76"/>
      <c r="D3" s="76"/>
      <c r="E3" s="76"/>
      <c r="F3" s="76"/>
      <c r="G3" s="76"/>
      <c r="H3" s="13"/>
      <c r="I3" s="99" t="s">
        <v>12</v>
      </c>
      <c r="J3" s="100"/>
      <c r="K3" s="100"/>
      <c r="L3" s="101"/>
    </row>
    <row r="4" spans="1:12" s="1" customFormat="1" ht="39">
      <c r="A4" s="1" t="s">
        <v>6</v>
      </c>
      <c r="B4" s="1" t="s">
        <v>19</v>
      </c>
      <c r="C4" s="1" t="s">
        <v>8</v>
      </c>
      <c r="D4" s="1" t="s">
        <v>9</v>
      </c>
      <c r="E4" s="1" t="s">
        <v>10</v>
      </c>
      <c r="F4" s="1" t="s">
        <v>15</v>
      </c>
      <c r="G4" s="1" t="s">
        <v>16</v>
      </c>
      <c r="H4" s="1" t="s">
        <v>14</v>
      </c>
      <c r="I4" s="15" t="s">
        <v>17</v>
      </c>
      <c r="J4" s="17" t="s">
        <v>5</v>
      </c>
      <c r="K4" s="18" t="s">
        <v>4</v>
      </c>
      <c r="L4" s="19" t="s">
        <v>11</v>
      </c>
    </row>
    <row r="5" spans="1:14" ht="12.75">
      <c r="A5" t="s">
        <v>2</v>
      </c>
      <c r="B5" s="5">
        <v>59522</v>
      </c>
      <c r="C5" s="5">
        <v>61846</v>
      </c>
      <c r="D5" s="5">
        <v>64260</v>
      </c>
      <c r="E5" s="14">
        <v>66682</v>
      </c>
      <c r="F5" s="2">
        <v>67753</v>
      </c>
      <c r="G5" s="5">
        <v>70312</v>
      </c>
      <c r="H5" s="12">
        <f>N5</f>
        <v>0.03391966106426837</v>
      </c>
      <c r="I5" s="16">
        <f>(1+H5)*G5</f>
        <v>72696.95920875085</v>
      </c>
      <c r="J5" s="6">
        <f>I5*0.9</f>
        <v>65427.263287875765</v>
      </c>
      <c r="K5" s="7">
        <f>1.05*I5</f>
        <v>76331.8071691884</v>
      </c>
      <c r="L5" s="8">
        <f>(J5+K5)/2</f>
        <v>70879.53522853208</v>
      </c>
      <c r="N5" s="3">
        <f>((C5-B5)/B5+(D5-C5)/C5+(E5-D5)/D5+(F5-E5)/E5+(G5-F5)/F5)/5</f>
        <v>0.03391966106426837</v>
      </c>
    </row>
    <row r="6" spans="1:14" ht="12.75">
      <c r="A6" t="s">
        <v>1</v>
      </c>
      <c r="B6" s="5">
        <v>48568</v>
      </c>
      <c r="C6" s="5">
        <v>50673</v>
      </c>
      <c r="D6" s="5">
        <v>52701</v>
      </c>
      <c r="E6" s="14">
        <v>54357</v>
      </c>
      <c r="F6" s="2">
        <v>55461</v>
      </c>
      <c r="G6" s="5">
        <v>56530</v>
      </c>
      <c r="H6" s="12">
        <f>N6</f>
        <v>0.030874027763810354</v>
      </c>
      <c r="I6" s="16">
        <f>(1+H6)*G6</f>
        <v>58275.308789488205</v>
      </c>
      <c r="J6" s="6">
        <f>I6*0.9</f>
        <v>52447.777910539386</v>
      </c>
      <c r="K6" s="7">
        <f>1.05*I6</f>
        <v>61189.074228962614</v>
      </c>
      <c r="L6" s="8">
        <f>(J6+K6)/2</f>
        <v>56818.426069751</v>
      </c>
      <c r="N6" s="3">
        <f>((C6-B6)/B6+(D6-C6)/C6+(E6-D6)/D6+(F6-E6)/E6+(G6-F6)/F6)/5</f>
        <v>0.030874027763810354</v>
      </c>
    </row>
    <row r="7" spans="1:14" ht="12.75">
      <c r="A7" t="s">
        <v>0</v>
      </c>
      <c r="B7" s="5">
        <v>39344</v>
      </c>
      <c r="C7" s="5">
        <v>41364</v>
      </c>
      <c r="D7" s="5">
        <v>43364</v>
      </c>
      <c r="E7" s="14">
        <v>44981</v>
      </c>
      <c r="F7" s="2">
        <v>45771</v>
      </c>
      <c r="G7" s="5">
        <v>47089</v>
      </c>
      <c r="H7" s="12">
        <f>N7</f>
        <v>0.03666814485922479</v>
      </c>
      <c r="I7" s="16">
        <f>(1+H7)*G7</f>
        <v>48815.66627327604</v>
      </c>
      <c r="J7" s="6">
        <f>I7*0.9</f>
        <v>43934.09964594844</v>
      </c>
      <c r="K7" s="7">
        <f>1.05*I7</f>
        <v>51256.449586939845</v>
      </c>
      <c r="L7" s="8">
        <f>(J7+K7)/2</f>
        <v>47595.27461644414</v>
      </c>
      <c r="N7" s="3">
        <f>((C7-B7)/B7+(D7-C7)/C7+(E7-D7)/D7+(F7-E7)/E7+(G7-F7)/F7)/5</f>
        <v>0.03666814485922479</v>
      </c>
    </row>
    <row r="8" spans="1:14" ht="13.5" thickBot="1">
      <c r="A8" t="s">
        <v>3</v>
      </c>
      <c r="B8" s="5">
        <v>31911</v>
      </c>
      <c r="C8" s="5">
        <v>33949</v>
      </c>
      <c r="D8" s="5">
        <v>33965</v>
      </c>
      <c r="E8" s="14">
        <v>36949</v>
      </c>
      <c r="F8" s="2">
        <v>37359</v>
      </c>
      <c r="G8" s="5">
        <v>38096</v>
      </c>
      <c r="H8" s="12">
        <f>N8</f>
        <v>0.036603089982217764</v>
      </c>
      <c r="I8" s="20">
        <f>(1+H8)*G8</f>
        <v>39490.431315962574</v>
      </c>
      <c r="J8" s="9">
        <f>I8*0.9</f>
        <v>35541.38818436632</v>
      </c>
      <c r="K8" s="10">
        <f>1.05*I8</f>
        <v>41464.952881760706</v>
      </c>
      <c r="L8" s="11">
        <f>(J8+K8)/2</f>
        <v>38503.170533063516</v>
      </c>
      <c r="N8" s="3">
        <f>((C8-B8)/B8+(D8-C8)/C8+(E8-D8)/D8+(F8-E8)/E8+(G8-F8)/F8)/5</f>
        <v>0.036603089982217764</v>
      </c>
    </row>
    <row r="9" spans="2:7" ht="13.5" thickBot="1">
      <c r="B9"/>
      <c r="C9"/>
      <c r="D9"/>
      <c r="E9"/>
      <c r="F9"/>
      <c r="G9"/>
    </row>
    <row r="10" spans="2:12" ht="12.75">
      <c r="B10"/>
      <c r="C10"/>
      <c r="D10"/>
      <c r="E10"/>
      <c r="F10"/>
      <c r="G10"/>
      <c r="I10" s="79" t="s">
        <v>23</v>
      </c>
      <c r="J10" s="80"/>
      <c r="K10" s="80"/>
      <c r="L10" s="81"/>
    </row>
    <row r="11" spans="1:12" ht="25.5" customHeight="1">
      <c r="A11" s="98" t="s">
        <v>32</v>
      </c>
      <c r="B11" s="98"/>
      <c r="C11" s="98"/>
      <c r="D11" s="98"/>
      <c r="E11" s="98"/>
      <c r="F11" s="98"/>
      <c r="G11" s="98"/>
      <c r="I11" s="37" t="s">
        <v>6</v>
      </c>
      <c r="J11" s="28" t="s">
        <v>5</v>
      </c>
      <c r="K11" s="28" t="s">
        <v>4</v>
      </c>
      <c r="L11" s="31" t="s">
        <v>13</v>
      </c>
    </row>
    <row r="12" spans="2:12" ht="12.75">
      <c r="B12"/>
      <c r="C12"/>
      <c r="D12"/>
      <c r="E12"/>
      <c r="F12"/>
      <c r="G12"/>
      <c r="I12" s="38" t="s">
        <v>2</v>
      </c>
      <c r="J12" s="29">
        <f>0.85*J5</f>
        <v>55613.1737946944</v>
      </c>
      <c r="K12" s="29">
        <f aca="true" t="shared" si="0" ref="K12:L15">0.85*K5</f>
        <v>64882.03609381014</v>
      </c>
      <c r="L12" s="33">
        <f t="shared" si="0"/>
        <v>60247.60494425227</v>
      </c>
    </row>
    <row r="13" spans="2:12" ht="12.75">
      <c r="B13"/>
      <c r="C13"/>
      <c r="D13"/>
      <c r="E13"/>
      <c r="F13"/>
      <c r="G13"/>
      <c r="I13" s="38" t="s">
        <v>1</v>
      </c>
      <c r="J13" s="29">
        <f>0.85*J6</f>
        <v>44580.611223958476</v>
      </c>
      <c r="K13" s="29">
        <f t="shared" si="0"/>
        <v>52010.71309461822</v>
      </c>
      <c r="L13" s="33">
        <f t="shared" si="0"/>
        <v>48295.66215928835</v>
      </c>
    </row>
    <row r="14" spans="2:12" ht="12.75">
      <c r="B14"/>
      <c r="C14"/>
      <c r="D14"/>
      <c r="E14"/>
      <c r="F14"/>
      <c r="G14"/>
      <c r="I14" s="38" t="s">
        <v>0</v>
      </c>
      <c r="J14" s="29">
        <f>0.85*J7</f>
        <v>37343.98469905617</v>
      </c>
      <c r="K14" s="29">
        <f t="shared" si="0"/>
        <v>43567.98214889887</v>
      </c>
      <c r="L14" s="33">
        <f t="shared" si="0"/>
        <v>40455.98342397752</v>
      </c>
    </row>
    <row r="15" spans="2:12" ht="13.5" thickBot="1">
      <c r="B15"/>
      <c r="C15"/>
      <c r="D15"/>
      <c r="E15"/>
      <c r="F15"/>
      <c r="G15"/>
      <c r="I15" s="39" t="s">
        <v>3</v>
      </c>
      <c r="J15" s="35">
        <f>0.85*J8</f>
        <v>30210.17995671137</v>
      </c>
      <c r="K15" s="35">
        <f t="shared" si="0"/>
        <v>35245.2099494966</v>
      </c>
      <c r="L15" s="36">
        <f t="shared" si="0"/>
        <v>32727.694953103986</v>
      </c>
    </row>
    <row r="16" spans="2:7" ht="12.75">
      <c r="B16"/>
      <c r="C16"/>
      <c r="D16"/>
      <c r="E16"/>
      <c r="F16"/>
      <c r="G16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</sheetData>
  <sheetProtection/>
  <mergeCells count="7">
    <mergeCell ref="A11:G11"/>
    <mergeCell ref="I10:L10"/>
    <mergeCell ref="I3:L3"/>
    <mergeCell ref="A1:D1"/>
    <mergeCell ref="J1:K1"/>
    <mergeCell ref="B3:G3"/>
    <mergeCell ref="A2:N2"/>
  </mergeCells>
  <printOptions gridLines="1"/>
  <pageMargins left="0.75" right="0.75" top="1.75" bottom="1" header="0.5" footer="0.5"/>
  <pageSetup fitToHeight="1" fitToWidth="1" horizontalDpi="600" verticalDpi="600" orientation="landscape" r:id="rId1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7"/>
  <sheetViews>
    <sheetView zoomScalePageLayoutView="0" workbookViewId="0" topLeftCell="A4">
      <selection activeCell="F30" sqref="F30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574218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2.57421875" style="0" customWidth="1"/>
  </cols>
  <sheetData>
    <row r="1" spans="1:14" ht="18" thickBo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77"/>
      <c r="N1" s="77"/>
    </row>
    <row r="2" spans="1:12" ht="13.5" thickBot="1">
      <c r="A2" s="4" t="s">
        <v>51</v>
      </c>
      <c r="B2" s="76" t="s">
        <v>7</v>
      </c>
      <c r="C2" s="76"/>
      <c r="D2" s="76"/>
      <c r="E2" s="76"/>
      <c r="F2" s="76"/>
      <c r="G2" s="76"/>
      <c r="H2" s="13"/>
      <c r="I2" s="99" t="s">
        <v>12</v>
      </c>
      <c r="J2" s="100"/>
      <c r="K2" s="100"/>
      <c r="L2" s="101"/>
    </row>
    <row r="3" spans="1:12" s="1" customFormat="1" ht="39">
      <c r="A3" s="1" t="s">
        <v>6</v>
      </c>
      <c r="B3" s="1" t="s">
        <v>52</v>
      </c>
      <c r="C3" s="1" t="s">
        <v>19</v>
      </c>
      <c r="D3" s="1" t="s">
        <v>8</v>
      </c>
      <c r="E3" s="1" t="s">
        <v>9</v>
      </c>
      <c r="F3" s="1" t="s">
        <v>10</v>
      </c>
      <c r="G3" s="1" t="s">
        <v>15</v>
      </c>
      <c r="H3" s="1" t="s">
        <v>14</v>
      </c>
      <c r="I3" s="15" t="s">
        <v>65</v>
      </c>
      <c r="J3" s="17" t="s">
        <v>5</v>
      </c>
      <c r="K3" s="18" t="s">
        <v>4</v>
      </c>
      <c r="L3" s="19" t="s">
        <v>11</v>
      </c>
    </row>
    <row r="4" spans="1:16" ht="12.75">
      <c r="A4" t="s">
        <v>2</v>
      </c>
      <c r="B4" s="5">
        <v>57466</v>
      </c>
      <c r="C4" s="5">
        <v>59522</v>
      </c>
      <c r="D4" s="5">
        <v>61846</v>
      </c>
      <c r="E4" s="5">
        <v>64260</v>
      </c>
      <c r="F4" s="14">
        <v>66682</v>
      </c>
      <c r="G4" s="2">
        <v>67753</v>
      </c>
      <c r="H4" s="12">
        <f>N4</f>
        <v>0.03352128745931763</v>
      </c>
      <c r="I4" s="16">
        <f>(1+H4)*G4</f>
        <v>70024.16778923114</v>
      </c>
      <c r="J4" s="6">
        <f>I4*0.9</f>
        <v>63021.75101030803</v>
      </c>
      <c r="K4" s="7">
        <f>1.05*I4</f>
        <v>73525.3761786927</v>
      </c>
      <c r="L4" s="8">
        <f>(J4+K4)/2</f>
        <v>68273.56359450036</v>
      </c>
      <c r="N4" s="3">
        <f>((C4-B4)/B4+(D4-C4)/C4+(E4-D4)/D4+(F4-E4)/E4+(G4-F4)/F4)/5</f>
        <v>0.03352128745931763</v>
      </c>
      <c r="P4" s="3"/>
    </row>
    <row r="5" spans="1:16" ht="12.75">
      <c r="A5" t="s">
        <v>1</v>
      </c>
      <c r="B5" s="5">
        <v>47016</v>
      </c>
      <c r="C5" s="5">
        <v>48568</v>
      </c>
      <c r="D5" s="5">
        <v>50673</v>
      </c>
      <c r="E5" s="5">
        <v>52701</v>
      </c>
      <c r="F5" s="14">
        <v>54357</v>
      </c>
      <c r="G5" s="2">
        <v>55461</v>
      </c>
      <c r="H5" s="12">
        <f>N5</f>
        <v>0.03362107444706618</v>
      </c>
      <c r="I5" s="16">
        <f>(1+H5)*G5</f>
        <v>57325.65840990874</v>
      </c>
      <c r="J5" s="6">
        <f>I5*0.9</f>
        <v>51593.09256891787</v>
      </c>
      <c r="K5" s="7">
        <f>1.05*I5</f>
        <v>60191.94133040418</v>
      </c>
      <c r="L5" s="8">
        <f>(J5+K5)/2</f>
        <v>55892.516949661025</v>
      </c>
      <c r="N5" s="3">
        <f>((C5-B5)/B5+(D5-C5)/C5+(E5-D5)/D5+(F5-E5)/E5+(G5-F5)/F5)/5</f>
        <v>0.03362107444706618</v>
      </c>
      <c r="P5" s="3"/>
    </row>
    <row r="6" spans="1:16" ht="12.75">
      <c r="A6" t="s">
        <v>0</v>
      </c>
      <c r="B6" s="5">
        <v>38449</v>
      </c>
      <c r="C6" s="5">
        <v>39344</v>
      </c>
      <c r="D6" s="5">
        <v>41364</v>
      </c>
      <c r="E6" s="5">
        <v>43364</v>
      </c>
      <c r="F6" s="14">
        <v>44981</v>
      </c>
      <c r="G6" s="2">
        <v>45771</v>
      </c>
      <c r="H6" s="12">
        <f>N6</f>
        <v>0.03556455744777196</v>
      </c>
      <c r="I6" s="16">
        <f>(1+H6)*G6</f>
        <v>47398.82535894197</v>
      </c>
      <c r="J6" s="6">
        <f>I6*0.9</f>
        <v>42658.94282304777</v>
      </c>
      <c r="K6" s="7">
        <f>1.05*I6</f>
        <v>49768.76662688907</v>
      </c>
      <c r="L6" s="8">
        <f>(J6+K6)/2</f>
        <v>46213.85472496842</v>
      </c>
      <c r="N6" s="3">
        <f>((C6-B6)/B6+(D6-C6)/C6+(E6-D6)/D6+(F6-E6)/E6+(G6-F6)/F6)/5</f>
        <v>0.03556455744777196</v>
      </c>
      <c r="P6" s="3"/>
    </row>
    <row r="7" spans="1:16" ht="13.5" thickBot="1">
      <c r="A7" t="s">
        <v>3</v>
      </c>
      <c r="B7" s="5">
        <v>31910</v>
      </c>
      <c r="C7" s="5">
        <v>31911</v>
      </c>
      <c r="D7" s="5">
        <v>33949</v>
      </c>
      <c r="E7" s="5">
        <v>33965</v>
      </c>
      <c r="F7" s="14">
        <v>36949</v>
      </c>
      <c r="G7" s="2">
        <v>37359</v>
      </c>
      <c r="H7" s="12">
        <f>N7</f>
        <v>0.032663855856661754</v>
      </c>
      <c r="I7" s="20">
        <f>(1+H7)*G7</f>
        <v>38579.288990949026</v>
      </c>
      <c r="J7" s="9">
        <f>I7*0.9</f>
        <v>34721.36009185413</v>
      </c>
      <c r="K7" s="10">
        <f>1.05*I7</f>
        <v>40508.253440496475</v>
      </c>
      <c r="L7" s="11">
        <f>(J7+K7)/2</f>
        <v>37614.8067661753</v>
      </c>
      <c r="N7" s="3">
        <f>((C7-B7)/B7+(D7-C7)/C7+(E7-D7)/D7+(F7-E7)/E7+(G7-F7)/F7)/5</f>
        <v>0.032663855856661754</v>
      </c>
      <c r="P7" s="3"/>
    </row>
    <row r="8" spans="2:7" ht="12.75">
      <c r="B8"/>
      <c r="C8"/>
      <c r="D8"/>
      <c r="E8"/>
      <c r="F8"/>
      <c r="G8"/>
    </row>
    <row r="9" spans="1:12" ht="12.75">
      <c r="A9" s="82" t="s">
        <v>53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4" s="1" customFormat="1" ht="26.25">
      <c r="A11" s="1" t="s">
        <v>6</v>
      </c>
      <c r="B11" s="1" t="s">
        <v>5</v>
      </c>
      <c r="C11" s="1" t="s">
        <v>4</v>
      </c>
      <c r="D11" s="1" t="s">
        <v>13</v>
      </c>
    </row>
    <row r="12" spans="1:7" ht="12.75">
      <c r="A12" t="s">
        <v>2</v>
      </c>
      <c r="B12" s="2">
        <f aca="true" t="shared" si="0" ref="B12:C15">0.85*J4</f>
        <v>53568.488358761824</v>
      </c>
      <c r="C12" s="2">
        <f t="shared" si="0"/>
        <v>62496.5697518888</v>
      </c>
      <c r="D12" s="2">
        <f>(B12+C12)/2</f>
        <v>58032.529055325314</v>
      </c>
      <c r="E12"/>
      <c r="F12"/>
      <c r="G12"/>
    </row>
    <row r="13" spans="1:7" ht="12.75">
      <c r="A13" t="s">
        <v>1</v>
      </c>
      <c r="B13" s="2">
        <f t="shared" si="0"/>
        <v>43854.12868358019</v>
      </c>
      <c r="C13" s="2">
        <f t="shared" si="0"/>
        <v>51163.150130843555</v>
      </c>
      <c r="D13" s="2">
        <f>(B13+C13)/2</f>
        <v>47508.63940721187</v>
      </c>
      <c r="E13"/>
      <c r="F13"/>
      <c r="G13"/>
    </row>
    <row r="14" spans="1:7" ht="12.75">
      <c r="A14" t="s">
        <v>0</v>
      </c>
      <c r="B14" s="2">
        <f t="shared" si="0"/>
        <v>36260.1013995906</v>
      </c>
      <c r="C14" s="2">
        <f t="shared" si="0"/>
        <v>42303.45163285571</v>
      </c>
      <c r="D14" s="2">
        <f>(B14+C14)/2</f>
        <v>39281.77651622315</v>
      </c>
      <c r="E14"/>
      <c r="F14"/>
      <c r="G14"/>
    </row>
    <row r="15" spans="1:7" ht="12.75">
      <c r="A15" t="s">
        <v>3</v>
      </c>
      <c r="B15" s="2">
        <f t="shared" si="0"/>
        <v>29513.15607807601</v>
      </c>
      <c r="C15" s="2">
        <f t="shared" si="0"/>
        <v>34432.015424422</v>
      </c>
      <c r="D15" s="2">
        <f>(B15+C15)/2</f>
        <v>31972.585751249004</v>
      </c>
      <c r="E15"/>
      <c r="F15"/>
      <c r="G15"/>
    </row>
    <row r="16" spans="2:11" ht="17.25">
      <c r="B16" s="82" t="s">
        <v>54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2:11" ht="12.75">
      <c r="B17" s="83" t="s">
        <v>55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12.75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2:11" ht="12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 ht="12.75">
      <c r="B20" s="85" t="s">
        <v>56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 ht="12.75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2.75">
      <c r="B22" s="85" t="s">
        <v>57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2.75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2.75">
      <c r="B24" s="76" t="s">
        <v>58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2:11" ht="12.75"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3.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7" ht="12.75">
      <c r="B27"/>
      <c r="C27"/>
      <c r="D27"/>
      <c r="E27"/>
      <c r="F27"/>
      <c r="G27"/>
    </row>
    <row r="28" spans="2:7" ht="27.75" customHeight="1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25.5" customHeight="1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25.5" customHeight="1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  <row r="678" spans="2:7" ht="12.75">
      <c r="B678"/>
      <c r="C678"/>
      <c r="D678"/>
      <c r="E678"/>
      <c r="F678"/>
      <c r="G678"/>
    </row>
    <row r="679" spans="2:7" ht="12.75">
      <c r="B679"/>
      <c r="C679"/>
      <c r="D679"/>
      <c r="E679"/>
      <c r="F679"/>
      <c r="G679"/>
    </row>
    <row r="680" spans="2:7" ht="12.75">
      <c r="B680"/>
      <c r="C680"/>
      <c r="D680"/>
      <c r="E680"/>
      <c r="F680"/>
      <c r="G680"/>
    </row>
    <row r="681" spans="2:7" ht="12.75">
      <c r="B681"/>
      <c r="C681"/>
      <c r="D681"/>
      <c r="E681"/>
      <c r="F681"/>
      <c r="G681"/>
    </row>
    <row r="682" spans="2:7" ht="12.75">
      <c r="B682"/>
      <c r="C682"/>
      <c r="D682"/>
      <c r="E682"/>
      <c r="F682"/>
      <c r="G682"/>
    </row>
    <row r="683" spans="2:7" ht="12.75">
      <c r="B683"/>
      <c r="C683"/>
      <c r="D683"/>
      <c r="E683"/>
      <c r="F683"/>
      <c r="G683"/>
    </row>
    <row r="684" spans="2:7" ht="12.75">
      <c r="B684"/>
      <c r="C684"/>
      <c r="D684"/>
      <c r="E684"/>
      <c r="F684"/>
      <c r="G684"/>
    </row>
    <row r="685" spans="2:7" ht="12.75">
      <c r="B685"/>
      <c r="C685"/>
      <c r="D685"/>
      <c r="E685"/>
      <c r="F685"/>
      <c r="G685"/>
    </row>
    <row r="686" spans="2:7" ht="12.75">
      <c r="B686"/>
      <c r="C686"/>
      <c r="D686"/>
      <c r="E686"/>
      <c r="F686"/>
      <c r="G686"/>
    </row>
    <row r="687" spans="2:7" ht="12.75">
      <c r="B687"/>
      <c r="C687"/>
      <c r="D687"/>
      <c r="E687"/>
      <c r="F687"/>
      <c r="G687"/>
    </row>
    <row r="688" spans="2:7" ht="12.75">
      <c r="B688"/>
      <c r="C688"/>
      <c r="D688"/>
      <c r="E688"/>
      <c r="F688"/>
      <c r="G688"/>
    </row>
    <row r="689" spans="2:7" ht="12.75">
      <c r="B689"/>
      <c r="C689"/>
      <c r="D689"/>
      <c r="E689"/>
      <c r="F689"/>
      <c r="G689"/>
    </row>
    <row r="690" spans="2:7" ht="12.75">
      <c r="B690"/>
      <c r="C690"/>
      <c r="D690"/>
      <c r="E690"/>
      <c r="F690"/>
      <c r="G690"/>
    </row>
    <row r="691" spans="2:7" ht="12.75">
      <c r="B691"/>
      <c r="C691"/>
      <c r="D691"/>
      <c r="E691"/>
      <c r="F691"/>
      <c r="G691"/>
    </row>
    <row r="692" spans="2:7" ht="12.75">
      <c r="B692"/>
      <c r="C692"/>
      <c r="D692"/>
      <c r="E692"/>
      <c r="F692"/>
      <c r="G692"/>
    </row>
    <row r="693" spans="2:7" ht="12.75">
      <c r="B693"/>
      <c r="C693"/>
      <c r="D693"/>
      <c r="E693"/>
      <c r="F693"/>
      <c r="G693"/>
    </row>
    <row r="694" spans="2:7" ht="12.75">
      <c r="B694"/>
      <c r="C694"/>
      <c r="D694"/>
      <c r="E694"/>
      <c r="F694"/>
      <c r="G694"/>
    </row>
    <row r="695" spans="2:7" ht="12.75">
      <c r="B695"/>
      <c r="C695"/>
      <c r="D695"/>
      <c r="E695"/>
      <c r="F695"/>
      <c r="G695"/>
    </row>
    <row r="696" spans="2:7" ht="12.75">
      <c r="B696"/>
      <c r="C696"/>
      <c r="D696"/>
      <c r="E696"/>
      <c r="F696"/>
      <c r="G696"/>
    </row>
    <row r="697" spans="2:7" ht="12.75">
      <c r="B697"/>
      <c r="C697"/>
      <c r="D697"/>
      <c r="E697"/>
      <c r="F697"/>
      <c r="G697"/>
    </row>
    <row r="698" spans="2:7" ht="12.75">
      <c r="B698"/>
      <c r="C698"/>
      <c r="D698"/>
      <c r="E698"/>
      <c r="F698"/>
      <c r="G698"/>
    </row>
    <row r="699" spans="2:7" ht="12.75">
      <c r="B699"/>
      <c r="C699"/>
      <c r="D699"/>
      <c r="E699"/>
      <c r="F699"/>
      <c r="G699"/>
    </row>
    <row r="700" spans="2:7" ht="12.75">
      <c r="B700"/>
      <c r="C700"/>
      <c r="D700"/>
      <c r="E700"/>
      <c r="F700"/>
      <c r="G700"/>
    </row>
    <row r="701" spans="2:7" ht="12.75">
      <c r="B701"/>
      <c r="C701"/>
      <c r="D701"/>
      <c r="E701"/>
      <c r="F701"/>
      <c r="G701"/>
    </row>
    <row r="702" spans="2:7" ht="12.75">
      <c r="B702"/>
      <c r="C702"/>
      <c r="D702"/>
      <c r="E702"/>
      <c r="F702"/>
      <c r="G702"/>
    </row>
    <row r="703" spans="2:7" ht="12.75">
      <c r="B703"/>
      <c r="C703"/>
      <c r="D703"/>
      <c r="E703"/>
      <c r="F703"/>
      <c r="G703"/>
    </row>
    <row r="704" spans="2:7" ht="12.75">
      <c r="B704"/>
      <c r="C704"/>
      <c r="D704"/>
      <c r="E704"/>
      <c r="F704"/>
      <c r="G704"/>
    </row>
    <row r="705" spans="2:7" ht="12.75">
      <c r="B705"/>
      <c r="C705"/>
      <c r="D705"/>
      <c r="E705"/>
      <c r="F705"/>
      <c r="G705"/>
    </row>
    <row r="706" spans="2:7" ht="12.75">
      <c r="B706"/>
      <c r="C706"/>
      <c r="D706"/>
      <c r="E706"/>
      <c r="F706"/>
      <c r="G706"/>
    </row>
    <row r="707" spans="2:7" ht="12.75">
      <c r="B707"/>
      <c r="C707"/>
      <c r="D707"/>
      <c r="E707"/>
      <c r="F707"/>
      <c r="G707"/>
    </row>
  </sheetData>
  <sheetProtection/>
  <mergeCells count="9">
    <mergeCell ref="B20:K21"/>
    <mergeCell ref="B22:K23"/>
    <mergeCell ref="B24:K26"/>
    <mergeCell ref="A1:N1"/>
    <mergeCell ref="B2:G2"/>
    <mergeCell ref="I2:L2"/>
    <mergeCell ref="A9:L10"/>
    <mergeCell ref="B16:K16"/>
    <mergeCell ref="B17:K19"/>
  </mergeCells>
  <printOptions gridLines="1"/>
  <pageMargins left="0.75" right="0.75" top="1.75" bottom="1" header="0.5" footer="0.5"/>
  <pageSetup fitToHeight="1" fitToWidth="1" horizontalDpi="600" verticalDpi="600" orientation="landscape" scale="97" r:id="rId1"/>
  <headerFooter alignWithMargins="0">
    <oddHeader>&amp;C&amp;"Arial,Bold"&amp;14Fall 2004&amp;10 
CMSU Faculty Salary Ranges by Rank
Revised 6/25/03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7"/>
  <sheetViews>
    <sheetView zoomScalePageLayoutView="0" workbookViewId="0" topLeftCell="A7">
      <selection activeCell="B16" sqref="B16:K26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574218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2.57421875" style="0" customWidth="1"/>
  </cols>
  <sheetData>
    <row r="1" spans="1:14" ht="18" thickBo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77"/>
      <c r="N1" s="77"/>
    </row>
    <row r="2" spans="1:12" ht="13.5" thickBot="1">
      <c r="A2" s="4" t="s">
        <v>59</v>
      </c>
      <c r="B2" s="76" t="s">
        <v>7</v>
      </c>
      <c r="C2" s="76"/>
      <c r="D2" s="76"/>
      <c r="E2" s="76"/>
      <c r="F2" s="76"/>
      <c r="G2" s="76"/>
      <c r="H2" s="13"/>
      <c r="I2" s="99" t="s">
        <v>60</v>
      </c>
      <c r="J2" s="100"/>
      <c r="K2" s="100"/>
      <c r="L2" s="101"/>
    </row>
    <row r="3" spans="1:12" s="1" customFormat="1" ht="39.75" thickBot="1">
      <c r="A3" s="1" t="s">
        <v>6</v>
      </c>
      <c r="B3" s="1" t="s">
        <v>61</v>
      </c>
      <c r="C3" s="1" t="s">
        <v>52</v>
      </c>
      <c r="D3" s="1" t="s">
        <v>62</v>
      </c>
      <c r="E3" s="1" t="s">
        <v>8</v>
      </c>
      <c r="F3" s="1" t="s">
        <v>9</v>
      </c>
      <c r="G3" s="1" t="s">
        <v>63</v>
      </c>
      <c r="H3" s="1" t="s">
        <v>14</v>
      </c>
      <c r="I3" s="15" t="s">
        <v>64</v>
      </c>
      <c r="J3" s="17" t="s">
        <v>5</v>
      </c>
      <c r="K3" s="18" t="s">
        <v>4</v>
      </c>
      <c r="L3" s="19" t="s">
        <v>11</v>
      </c>
    </row>
    <row r="4" spans="1:16" ht="12.75">
      <c r="A4" t="s">
        <v>2</v>
      </c>
      <c r="B4" s="5">
        <v>56094</v>
      </c>
      <c r="C4" s="5">
        <v>57466</v>
      </c>
      <c r="D4" s="5">
        <v>59522</v>
      </c>
      <c r="E4" s="5">
        <v>61846</v>
      </c>
      <c r="F4" s="5">
        <v>64260</v>
      </c>
      <c r="G4" s="70">
        <v>66682</v>
      </c>
      <c r="H4" s="12">
        <f>N4</f>
        <v>0.03520081506250307</v>
      </c>
      <c r="I4" s="16">
        <f>(1+H4)*G4</f>
        <v>69029.26074999783</v>
      </c>
      <c r="J4" s="6">
        <f>I4*0.9</f>
        <v>62126.33467499805</v>
      </c>
      <c r="K4" s="7">
        <f>1.05*I4</f>
        <v>72480.72378749773</v>
      </c>
      <c r="L4" s="8">
        <f>(J4+K4)/2</f>
        <v>67303.52923124789</v>
      </c>
      <c r="N4" s="3">
        <f>((C4-B4)/B4+(D4-C4)/C4+(E4-D4)/D4+(F4-E4)/E4+(G4-F4)/F4)/5</f>
        <v>0.03520081506250307</v>
      </c>
      <c r="P4" s="12"/>
    </row>
    <row r="5" spans="1:16" ht="12.75">
      <c r="A5" t="s">
        <v>1</v>
      </c>
      <c r="B5" s="5">
        <v>45758</v>
      </c>
      <c r="C5" s="5">
        <v>47016</v>
      </c>
      <c r="D5" s="5">
        <v>48568</v>
      </c>
      <c r="E5" s="5">
        <v>50673</v>
      </c>
      <c r="F5" s="5">
        <v>52701</v>
      </c>
      <c r="G5" s="71">
        <v>54357</v>
      </c>
      <c r="H5" s="12">
        <f>N5</f>
        <v>0.03505753218542181</v>
      </c>
      <c r="I5" s="16">
        <f>(1+H5)*G5</f>
        <v>56262.62227700298</v>
      </c>
      <c r="J5" s="6">
        <f>I5*0.9</f>
        <v>50636.36004930268</v>
      </c>
      <c r="K5" s="7">
        <f>1.05*I5</f>
        <v>59075.753390853126</v>
      </c>
      <c r="L5" s="8">
        <f>(J5+K5)/2</f>
        <v>54856.056720077904</v>
      </c>
      <c r="N5" s="3">
        <f>((C5-B5)/B5+(D5-C5)/C5+(E5-D5)/D5+(F5-E5)/E5+(G5-F5)/F5)/5</f>
        <v>0.03505753218542181</v>
      </c>
      <c r="P5" s="12"/>
    </row>
    <row r="6" spans="1:16" ht="12.75">
      <c r="A6" t="s">
        <v>0</v>
      </c>
      <c r="B6" s="5">
        <v>38027</v>
      </c>
      <c r="C6" s="5">
        <v>38449</v>
      </c>
      <c r="D6" s="5">
        <v>39344</v>
      </c>
      <c r="E6" s="5">
        <v>41364</v>
      </c>
      <c r="F6" s="5">
        <v>43364</v>
      </c>
      <c r="G6" s="71">
        <v>44981</v>
      </c>
      <c r="H6" s="12">
        <f>N6</f>
        <v>0.034271438877061744</v>
      </c>
      <c r="I6" s="16">
        <f>(1+H6)*G6</f>
        <v>46522.56359212912</v>
      </c>
      <c r="J6" s="6">
        <f>I6*0.9</f>
        <v>41870.30723291621</v>
      </c>
      <c r="K6" s="7">
        <f>1.05*I6</f>
        <v>48848.691771735575</v>
      </c>
      <c r="L6" s="8">
        <f>(J6+K6)/2</f>
        <v>45359.499502325896</v>
      </c>
      <c r="N6" s="3">
        <f>((C6-B6)/B6+(D6-C6)/C6+(E6-D6)/D6+(F6-E6)/E6+(G6-F6)/F6)/5</f>
        <v>0.034271438877061744</v>
      </c>
      <c r="P6" s="12"/>
    </row>
    <row r="7" spans="1:16" ht="13.5" thickBot="1">
      <c r="A7" t="s">
        <v>3</v>
      </c>
      <c r="B7" s="5">
        <v>30804</v>
      </c>
      <c r="C7" s="5">
        <v>31910</v>
      </c>
      <c r="D7" s="5">
        <v>31911</v>
      </c>
      <c r="E7" s="5">
        <v>33949</v>
      </c>
      <c r="F7" s="5">
        <v>33965</v>
      </c>
      <c r="G7" s="72">
        <v>36949</v>
      </c>
      <c r="H7" s="12">
        <f>N7</f>
        <v>0.03762546623874331</v>
      </c>
      <c r="I7" s="20">
        <f>(1+H7)*G7</f>
        <v>38339.22335205533</v>
      </c>
      <c r="J7" s="9">
        <f>I7*0.9</f>
        <v>34505.30101684979</v>
      </c>
      <c r="K7" s="10">
        <f>1.05*I7</f>
        <v>40256.1845196581</v>
      </c>
      <c r="L7" s="11">
        <f>(J7+K7)/2</f>
        <v>37380.74276825394</v>
      </c>
      <c r="N7" s="3">
        <f>((C7-B7)/B7+(D7-C7)/C7+(E7-D7)/D7+(F7-E7)/E7+(G7-F7)/F7)/5</f>
        <v>0.03762546623874331</v>
      </c>
      <c r="P7" s="12"/>
    </row>
    <row r="8" spans="2:7" ht="12.75">
      <c r="B8"/>
      <c r="C8"/>
      <c r="D8"/>
      <c r="E8"/>
      <c r="F8"/>
      <c r="G8"/>
    </row>
    <row r="9" spans="1:12" ht="12.75">
      <c r="A9" s="82" t="s">
        <v>53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4" s="1" customFormat="1" ht="26.25">
      <c r="A11" s="1" t="s">
        <v>6</v>
      </c>
      <c r="B11" s="1" t="s">
        <v>5</v>
      </c>
      <c r="C11" s="1" t="s">
        <v>4</v>
      </c>
      <c r="D11" s="1" t="s">
        <v>13</v>
      </c>
    </row>
    <row r="12" spans="1:7" ht="12.75">
      <c r="A12" t="s">
        <v>2</v>
      </c>
      <c r="B12" s="2">
        <f aca="true" t="shared" si="0" ref="B12:C15">0.85*J4</f>
        <v>52807.38447374834</v>
      </c>
      <c r="C12" s="2">
        <f t="shared" si="0"/>
        <v>61608.61521937307</v>
      </c>
      <c r="D12" s="2">
        <f>(B12+C12)/2</f>
        <v>57207.999846560706</v>
      </c>
      <c r="E12"/>
      <c r="F12"/>
      <c r="G12"/>
    </row>
    <row r="13" spans="1:7" ht="12.75">
      <c r="A13" t="s">
        <v>1</v>
      </c>
      <c r="B13" s="2">
        <f t="shared" si="0"/>
        <v>43040.90604190728</v>
      </c>
      <c r="C13" s="2">
        <f t="shared" si="0"/>
        <v>50214.39038222515</v>
      </c>
      <c r="D13" s="2">
        <f>(B13+C13)/2</f>
        <v>46627.64821206621</v>
      </c>
      <c r="E13"/>
      <c r="F13"/>
      <c r="G13"/>
    </row>
    <row r="14" spans="1:7" ht="12.75">
      <c r="A14" t="s">
        <v>0</v>
      </c>
      <c r="B14" s="2">
        <f t="shared" si="0"/>
        <v>35589.761147978774</v>
      </c>
      <c r="C14" s="2">
        <f t="shared" si="0"/>
        <v>41521.38800597524</v>
      </c>
      <c r="D14" s="2">
        <f>(B14+C14)/2</f>
        <v>38555.57457697701</v>
      </c>
      <c r="E14"/>
      <c r="F14"/>
      <c r="G14"/>
    </row>
    <row r="15" spans="1:7" ht="12.75">
      <c r="A15" t="s">
        <v>3</v>
      </c>
      <c r="B15" s="2">
        <f t="shared" si="0"/>
        <v>29329.505864322324</v>
      </c>
      <c r="C15" s="2">
        <f t="shared" si="0"/>
        <v>34217.75684170938</v>
      </c>
      <c r="D15" s="2">
        <f>(B15+C15)/2</f>
        <v>31773.63135301585</v>
      </c>
      <c r="E15"/>
      <c r="F15"/>
      <c r="G15"/>
    </row>
    <row r="16" spans="2:11" ht="17.25">
      <c r="B16" s="82" t="s">
        <v>54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2:11" ht="12.75">
      <c r="B17" s="83" t="s">
        <v>55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12.75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2:11" ht="12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 ht="12.75">
      <c r="B20" s="85" t="s">
        <v>56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 ht="12.75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2.75">
      <c r="B22" s="85" t="s">
        <v>57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2.75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2.75">
      <c r="B24" s="76" t="s">
        <v>58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2:11" ht="12.75"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3.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7" ht="12.75">
      <c r="B27"/>
      <c r="C27"/>
      <c r="D27"/>
      <c r="E27"/>
      <c r="F27"/>
      <c r="G27"/>
    </row>
    <row r="28" spans="2:7" ht="27.75" customHeight="1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25.5" customHeight="1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25.5" customHeight="1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  <row r="678" spans="2:7" ht="12.75">
      <c r="B678"/>
      <c r="C678"/>
      <c r="D678"/>
      <c r="E678"/>
      <c r="F678"/>
      <c r="G678"/>
    </row>
    <row r="679" spans="2:7" ht="12.75">
      <c r="B679"/>
      <c r="C679"/>
      <c r="D679"/>
      <c r="E679"/>
      <c r="F679"/>
      <c r="G679"/>
    </row>
    <row r="680" spans="2:7" ht="12.75">
      <c r="B680"/>
      <c r="C680"/>
      <c r="D680"/>
      <c r="E680"/>
      <c r="F680"/>
      <c r="G680"/>
    </row>
    <row r="681" spans="2:7" ht="12.75">
      <c r="B681"/>
      <c r="C681"/>
      <c r="D681"/>
      <c r="E681"/>
      <c r="F681"/>
      <c r="G681"/>
    </row>
    <row r="682" spans="2:7" ht="12.75">
      <c r="B682"/>
      <c r="C682"/>
      <c r="D682"/>
      <c r="E682"/>
      <c r="F682"/>
      <c r="G682"/>
    </row>
    <row r="683" spans="2:7" ht="12.75">
      <c r="B683"/>
      <c r="C683"/>
      <c r="D683"/>
      <c r="E683"/>
      <c r="F683"/>
      <c r="G683"/>
    </row>
    <row r="684" spans="2:7" ht="12.75">
      <c r="B684"/>
      <c r="C684"/>
      <c r="D684"/>
      <c r="E684"/>
      <c r="F684"/>
      <c r="G684"/>
    </row>
    <row r="685" spans="2:7" ht="12.75">
      <c r="B685"/>
      <c r="C685"/>
      <c r="D685"/>
      <c r="E685"/>
      <c r="F685"/>
      <c r="G685"/>
    </row>
    <row r="686" spans="2:7" ht="12.75">
      <c r="B686"/>
      <c r="C686"/>
      <c r="D686"/>
      <c r="E686"/>
      <c r="F686"/>
      <c r="G686"/>
    </row>
    <row r="687" spans="2:7" ht="12.75">
      <c r="B687"/>
      <c r="C687"/>
      <c r="D687"/>
      <c r="E687"/>
      <c r="F687"/>
      <c r="G687"/>
    </row>
    <row r="688" spans="2:7" ht="12.75">
      <c r="B688"/>
      <c r="C688"/>
      <c r="D688"/>
      <c r="E688"/>
      <c r="F688"/>
      <c r="G688"/>
    </row>
    <row r="689" spans="2:7" ht="12.75">
      <c r="B689"/>
      <c r="C689"/>
      <c r="D689"/>
      <c r="E689"/>
      <c r="F689"/>
      <c r="G689"/>
    </row>
    <row r="690" spans="2:7" ht="12.75">
      <c r="B690"/>
      <c r="C690"/>
      <c r="D690"/>
      <c r="E690"/>
      <c r="F690"/>
      <c r="G690"/>
    </row>
    <row r="691" spans="2:7" ht="12.75">
      <c r="B691"/>
      <c r="C691"/>
      <c r="D691"/>
      <c r="E691"/>
      <c r="F691"/>
      <c r="G691"/>
    </row>
    <row r="692" spans="2:7" ht="12.75">
      <c r="B692"/>
      <c r="C692"/>
      <c r="D692"/>
      <c r="E692"/>
      <c r="F692"/>
      <c r="G692"/>
    </row>
    <row r="693" spans="2:7" ht="12.75">
      <c r="B693"/>
      <c r="C693"/>
      <c r="D693"/>
      <c r="E693"/>
      <c r="F693"/>
      <c r="G693"/>
    </row>
    <row r="694" spans="2:7" ht="12.75">
      <c r="B694"/>
      <c r="C694"/>
      <c r="D694"/>
      <c r="E694"/>
      <c r="F694"/>
      <c r="G694"/>
    </row>
    <row r="695" spans="2:7" ht="12.75">
      <c r="B695"/>
      <c r="C695"/>
      <c r="D695"/>
      <c r="E695"/>
      <c r="F695"/>
      <c r="G695"/>
    </row>
    <row r="696" spans="2:7" ht="12.75">
      <c r="B696"/>
      <c r="C696"/>
      <c r="D696"/>
      <c r="E696"/>
      <c r="F696"/>
      <c r="G696"/>
    </row>
    <row r="697" spans="2:7" ht="12.75">
      <c r="B697"/>
      <c r="C697"/>
      <c r="D697"/>
      <c r="E697"/>
      <c r="F697"/>
      <c r="G697"/>
    </row>
    <row r="698" spans="2:7" ht="12.75">
      <c r="B698"/>
      <c r="C698"/>
      <c r="D698"/>
      <c r="E698"/>
      <c r="F698"/>
      <c r="G698"/>
    </row>
    <row r="699" spans="2:7" ht="12.75">
      <c r="B699"/>
      <c r="C699"/>
      <c r="D699"/>
      <c r="E699"/>
      <c r="F699"/>
      <c r="G699"/>
    </row>
    <row r="700" spans="2:7" ht="12.75">
      <c r="B700"/>
      <c r="C700"/>
      <c r="D700"/>
      <c r="E700"/>
      <c r="F700"/>
      <c r="G700"/>
    </row>
    <row r="701" spans="2:7" ht="12.75">
      <c r="B701"/>
      <c r="C701"/>
      <c r="D701"/>
      <c r="E701"/>
      <c r="F701"/>
      <c r="G701"/>
    </row>
    <row r="702" spans="2:7" ht="12.75">
      <c r="B702"/>
      <c r="C702"/>
      <c r="D702"/>
      <c r="E702"/>
      <c r="F702"/>
      <c r="G702"/>
    </row>
    <row r="703" spans="2:7" ht="12.75">
      <c r="B703"/>
      <c r="C703"/>
      <c r="D703"/>
      <c r="E703"/>
      <c r="F703"/>
      <c r="G703"/>
    </row>
    <row r="704" spans="2:7" ht="12.75">
      <c r="B704"/>
      <c r="C704"/>
      <c r="D704"/>
      <c r="E704"/>
      <c r="F704"/>
      <c r="G704"/>
    </row>
    <row r="705" spans="2:7" ht="12.75">
      <c r="B705"/>
      <c r="C705"/>
      <c r="D705"/>
      <c r="E705"/>
      <c r="F705"/>
      <c r="G705"/>
    </row>
    <row r="706" spans="2:7" ht="12.75">
      <c r="B706"/>
      <c r="C706"/>
      <c r="D706"/>
      <c r="E706"/>
      <c r="F706"/>
      <c r="G706"/>
    </row>
    <row r="707" spans="2:7" ht="12.75">
      <c r="B707"/>
      <c r="C707"/>
      <c r="D707"/>
      <c r="E707"/>
      <c r="F707"/>
      <c r="G707"/>
    </row>
  </sheetData>
  <sheetProtection/>
  <mergeCells count="9">
    <mergeCell ref="B20:K21"/>
    <mergeCell ref="B22:K23"/>
    <mergeCell ref="B24:K26"/>
    <mergeCell ref="A1:N1"/>
    <mergeCell ref="B2:G2"/>
    <mergeCell ref="I2:L2"/>
    <mergeCell ref="A9:L10"/>
    <mergeCell ref="B16:K16"/>
    <mergeCell ref="B17:K19"/>
  </mergeCells>
  <printOptions gridLines="1"/>
  <pageMargins left="0.75" right="0.75" top="1.75" bottom="1" header="0.5" footer="0.5"/>
  <pageSetup fitToHeight="1" fitToWidth="1" horizontalDpi="600" verticalDpi="600" orientation="landscape" scale="97" r:id="rId1"/>
  <headerFooter alignWithMargins="0">
    <oddHeader>&amp;C&amp;"Arial,Bold"&amp;14Fall 2003 &amp;10
CMSU Faculty Salary Ranges by Rank
Revised 6/25/03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2013</v>
      </c>
      <c r="G1" s="88" t="s">
        <v>66</v>
      </c>
      <c r="H1" s="88"/>
      <c r="I1" s="88"/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3"/>
      <c r="N2" s="73"/>
    </row>
    <row r="3" spans="1:14" ht="12.75">
      <c r="A3" s="46"/>
      <c r="B3" s="91" t="s">
        <v>33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27</v>
      </c>
      <c r="C4" s="25" t="s">
        <v>31</v>
      </c>
      <c r="D4" s="55" t="s">
        <v>37</v>
      </c>
      <c r="E4" s="55" t="s">
        <v>40</v>
      </c>
      <c r="F4" s="55" t="s">
        <v>44</v>
      </c>
      <c r="G4" s="55" t="s">
        <v>68</v>
      </c>
      <c r="H4" s="60" t="s">
        <v>49</v>
      </c>
      <c r="I4" s="30" t="s">
        <v>67</v>
      </c>
      <c r="J4" s="28" t="s">
        <v>5</v>
      </c>
      <c r="K4" s="28" t="s">
        <v>4</v>
      </c>
      <c r="L4" s="31" t="s">
        <v>11</v>
      </c>
      <c r="M4" s="51"/>
      <c r="N4" s="47" t="s">
        <v>69</v>
      </c>
      <c r="O4" s="21"/>
    </row>
    <row r="5" spans="1:16" ht="12.75">
      <c r="A5" s="24" t="s">
        <v>2</v>
      </c>
      <c r="B5" s="26">
        <v>75457</v>
      </c>
      <c r="C5" s="26">
        <v>77231</v>
      </c>
      <c r="D5" s="56">
        <v>81655</v>
      </c>
      <c r="E5" s="56">
        <v>80813</v>
      </c>
      <c r="F5" s="56">
        <v>81708</v>
      </c>
      <c r="G5" s="56">
        <v>81916</v>
      </c>
      <c r="H5" s="12">
        <f>N5</f>
        <v>0.01682033998979466</v>
      </c>
      <c r="I5" s="32">
        <f>(1+H5)*G5</f>
        <v>83293.85497060402</v>
      </c>
      <c r="J5" s="29">
        <f>I5*0.9</f>
        <v>74964.46947354362</v>
      </c>
      <c r="K5" s="29">
        <f>1.05*I5</f>
        <v>87458.54771913422</v>
      </c>
      <c r="L5" s="33">
        <f>(J5+K5)/2</f>
        <v>81211.50859633891</v>
      </c>
      <c r="M5" s="69"/>
      <c r="N5" s="3">
        <f>((C5-B5)/B5+(D5-C5)/C5+(E5-D5)/D5+(F5-E5)/E5+(G5-F5)/F5)/5</f>
        <v>0.01682033998979466</v>
      </c>
      <c r="O5" s="74">
        <f>M5/J5</f>
        <v>0</v>
      </c>
      <c r="P5" s="75"/>
    </row>
    <row r="6" spans="1:16" ht="12.75">
      <c r="A6" s="24" t="s">
        <v>1</v>
      </c>
      <c r="B6" s="26">
        <v>60888</v>
      </c>
      <c r="C6" s="26">
        <v>62546</v>
      </c>
      <c r="D6" s="56">
        <v>65709</v>
      </c>
      <c r="E6" s="56">
        <v>64933</v>
      </c>
      <c r="F6" s="56">
        <v>66056</v>
      </c>
      <c r="G6" s="56">
        <v>66565</v>
      </c>
      <c r="H6" s="12">
        <f>N6</f>
        <v>0.01819835839849064</v>
      </c>
      <c r="I6" s="32">
        <f>(1+H6)*G6</f>
        <v>67776.37372679553</v>
      </c>
      <c r="J6" s="29">
        <f>I6*0.9</f>
        <v>60998.73635411598</v>
      </c>
      <c r="K6" s="29">
        <f>1.05*I6</f>
        <v>71165.19241313532</v>
      </c>
      <c r="L6" s="33">
        <f>(J6+K6)/2</f>
        <v>66081.96438362564</v>
      </c>
      <c r="M6" s="69"/>
      <c r="N6" s="3">
        <f>((C6-B6)/B6+(D6-C6)/C6+(E6-D6)/D6+(F6-E6)/E6+(G6-F6)/F6)/5</f>
        <v>0.01819835839849064</v>
      </c>
      <c r="O6" s="74">
        <f>M6/J6</f>
        <v>0</v>
      </c>
      <c r="P6" s="75"/>
    </row>
    <row r="7" spans="1:16" ht="12.75">
      <c r="A7" s="24" t="s">
        <v>0</v>
      </c>
      <c r="B7" s="26">
        <v>51587</v>
      </c>
      <c r="C7" s="26">
        <v>52962</v>
      </c>
      <c r="D7" s="56">
        <v>55537</v>
      </c>
      <c r="E7" s="56">
        <v>54493</v>
      </c>
      <c r="F7" s="56">
        <v>56373</v>
      </c>
      <c r="G7" s="56">
        <v>57481</v>
      </c>
      <c r="H7" s="12">
        <f>N7</f>
        <v>0.02212602635335992</v>
      </c>
      <c r="I7" s="32">
        <f>(1+H7)*G7</f>
        <v>58752.82612081749</v>
      </c>
      <c r="J7" s="29">
        <f>I7*0.9</f>
        <v>52877.54350873574</v>
      </c>
      <c r="K7" s="29">
        <f>1.05*I7</f>
        <v>61690.46742685836</v>
      </c>
      <c r="L7" s="33">
        <f>(J7+K7)/2</f>
        <v>57284.00546779705</v>
      </c>
      <c r="M7" s="69"/>
      <c r="N7" s="3">
        <f>((C7-B7)/B7+(D7-C7)/C7+(E7-D7)/D7+(F7-E7)/E7+(G7-F7)/F7)/5</f>
        <v>0.02212602635335992</v>
      </c>
      <c r="O7" s="74">
        <f>M7/J7</f>
        <v>0</v>
      </c>
      <c r="P7" s="75"/>
    </row>
    <row r="8" spans="1:16" ht="13.5" thickBot="1">
      <c r="A8" s="24" t="s">
        <v>3</v>
      </c>
      <c r="B8" s="26">
        <v>40574</v>
      </c>
      <c r="C8" s="26">
        <v>40862</v>
      </c>
      <c r="D8" s="56">
        <v>42723</v>
      </c>
      <c r="E8" s="56">
        <v>43235</v>
      </c>
      <c r="F8" s="56">
        <v>43106</v>
      </c>
      <c r="G8" s="56">
        <v>43750</v>
      </c>
      <c r="H8" s="12">
        <f>N8</f>
        <v>0.015316415476182227</v>
      </c>
      <c r="I8" s="32">
        <f>(1+H8)*G8</f>
        <v>44420.09317708297</v>
      </c>
      <c r="J8" s="35">
        <f>I8*0.9</f>
        <v>39978.083859374674</v>
      </c>
      <c r="K8" s="35">
        <f>1.05*I8</f>
        <v>46641.09783593712</v>
      </c>
      <c r="L8" s="36">
        <f>(J8+K8)/2</f>
        <v>43309.5908476559</v>
      </c>
      <c r="M8" s="69"/>
      <c r="N8" s="3">
        <f>((C8-B8)/B8+(D8-C8)/C8+(E8-D8)/D8+(F8-E8)/E8+(G8-F8)/F8)/5</f>
        <v>0.015316415476182227</v>
      </c>
      <c r="O8" s="74">
        <f>M8/J8</f>
        <v>0</v>
      </c>
      <c r="P8" s="75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78" t="s">
        <v>32</v>
      </c>
      <c r="B10" s="78"/>
      <c r="C10" s="78"/>
      <c r="D10" s="78"/>
      <c r="E10" s="78"/>
      <c r="F10" s="78"/>
      <c r="G10" s="78"/>
      <c r="H10" s="27"/>
      <c r="I10" s="79" t="s">
        <v>23</v>
      </c>
      <c r="J10" s="80"/>
      <c r="K10" s="80"/>
      <c r="L10" s="81"/>
      <c r="M10" s="24"/>
      <c r="N10" s="24"/>
    </row>
    <row r="11" spans="1:14" s="1" customFormat="1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63719.79905251208</v>
      </c>
      <c r="K12" s="29">
        <f t="shared" si="0"/>
        <v>74339.76556126408</v>
      </c>
      <c r="L12" s="33">
        <f t="shared" si="0"/>
        <v>69029.78230688807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51848.92590099858</v>
      </c>
      <c r="K13" s="29">
        <f t="shared" si="0"/>
        <v>60490.41355116502</v>
      </c>
      <c r="L13" s="33">
        <f t="shared" si="0"/>
        <v>56169.6697260818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44945.91198242538</v>
      </c>
      <c r="K14" s="29">
        <f t="shared" si="0"/>
        <v>52436.897312829606</v>
      </c>
      <c r="L14" s="33">
        <f t="shared" si="0"/>
        <v>48691.40464762749</v>
      </c>
      <c r="M14" s="69"/>
      <c r="N14" s="24"/>
    </row>
    <row r="15" spans="2:14" ht="13.5" thickBot="1">
      <c r="B15"/>
      <c r="C15"/>
      <c r="D15"/>
      <c r="E15"/>
      <c r="F15" s="24"/>
      <c r="G15" s="24"/>
      <c r="H15" s="24"/>
      <c r="I15" s="39" t="s">
        <v>3</v>
      </c>
      <c r="J15" s="35">
        <f t="shared" si="0"/>
        <v>33981.37128046847</v>
      </c>
      <c r="K15" s="35">
        <f t="shared" si="0"/>
        <v>39644.933160546556</v>
      </c>
      <c r="L15" s="36">
        <f t="shared" si="0"/>
        <v>36813.15222050751</v>
      </c>
      <c r="M15" s="69"/>
      <c r="N15" s="24"/>
    </row>
    <row r="16" spans="2:14" ht="12.75">
      <c r="B16"/>
      <c r="C16"/>
      <c r="D16"/>
      <c r="E16"/>
      <c r="F16" s="24"/>
      <c r="G16" s="24"/>
      <c r="H16" s="24"/>
      <c r="I16" s="24"/>
      <c r="J16" s="7"/>
      <c r="K16" s="7"/>
      <c r="L16" s="7"/>
      <c r="M16" s="24"/>
      <c r="N16" s="24"/>
    </row>
    <row r="17" spans="2:14" ht="17.25">
      <c r="B17" s="82" t="s">
        <v>54</v>
      </c>
      <c r="C17" s="82"/>
      <c r="D17" s="82"/>
      <c r="E17" s="82"/>
      <c r="F17" s="82"/>
      <c r="G17" s="82"/>
      <c r="H17" s="82"/>
      <c r="I17" s="82"/>
      <c r="J17" s="82"/>
      <c r="K17" s="82"/>
      <c r="L17" s="7"/>
      <c r="M17" s="24"/>
      <c r="N17" s="24"/>
    </row>
    <row r="18" spans="2:11" ht="12.75">
      <c r="B18" s="83" t="s">
        <v>55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2:11" ht="12.75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2" ht="12.7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48"/>
    </row>
    <row r="21" spans="2:11" ht="12.75">
      <c r="B21" s="85" t="s">
        <v>56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2.75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2.75">
      <c r="B23" s="85" t="s">
        <v>57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2.75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 ht="12.75">
      <c r="B25" s="76" t="s">
        <v>58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2.75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11" ht="12.75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6:7" ht="12.75">
      <c r="F660"/>
      <c r="G660"/>
    </row>
    <row r="661" spans="6:7" ht="12.75">
      <c r="F661"/>
      <c r="G661"/>
    </row>
    <row r="662" spans="6:7" ht="12.75">
      <c r="F662"/>
      <c r="G662"/>
    </row>
  </sheetData>
  <sheetProtection/>
  <mergeCells count="13">
    <mergeCell ref="A1:D1"/>
    <mergeCell ref="G1:I1"/>
    <mergeCell ref="J1:K1"/>
    <mergeCell ref="A2:L2"/>
    <mergeCell ref="B3:G3"/>
    <mergeCell ref="I3:L3"/>
    <mergeCell ref="B18:K20"/>
    <mergeCell ref="B21:K22"/>
    <mergeCell ref="B23:K24"/>
    <mergeCell ref="B25:K27"/>
    <mergeCell ref="A10:G10"/>
    <mergeCell ref="I10:L10"/>
    <mergeCell ref="B17:K17"/>
  </mergeCells>
  <printOptions gridLines="1" headings="1"/>
  <pageMargins left="0.75" right="0.75" top="1.75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2"/>
  <sheetViews>
    <sheetView zoomScalePageLayoutView="0" workbookViewId="0" topLeftCell="A1">
      <selection activeCell="M4" sqref="M4:M1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2012</v>
      </c>
      <c r="G1" s="95" t="s">
        <v>45</v>
      </c>
      <c r="H1" s="95"/>
      <c r="I1" s="95"/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3"/>
      <c r="N2" s="73"/>
    </row>
    <row r="3" spans="1:14" ht="12.75">
      <c r="A3" s="46"/>
      <c r="B3" s="91" t="s">
        <v>33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21</v>
      </c>
      <c r="C4" s="25" t="s">
        <v>27</v>
      </c>
      <c r="D4" s="25" t="s">
        <v>31</v>
      </c>
      <c r="E4" s="55" t="s">
        <v>37</v>
      </c>
      <c r="F4" s="55" t="s">
        <v>40</v>
      </c>
      <c r="G4" s="55" t="s">
        <v>44</v>
      </c>
      <c r="H4" s="60" t="s">
        <v>49</v>
      </c>
      <c r="I4" s="30" t="s">
        <v>47</v>
      </c>
      <c r="J4" s="28" t="s">
        <v>5</v>
      </c>
      <c r="K4" s="28" t="s">
        <v>4</v>
      </c>
      <c r="L4" s="31" t="s">
        <v>11</v>
      </c>
      <c r="M4" s="51"/>
      <c r="N4" s="47" t="s">
        <v>38</v>
      </c>
      <c r="O4" s="21"/>
    </row>
    <row r="5" spans="1:15" ht="12.75">
      <c r="A5" s="24" t="s">
        <v>2</v>
      </c>
      <c r="B5" s="26">
        <v>72618</v>
      </c>
      <c r="C5" s="26">
        <v>75457</v>
      </c>
      <c r="D5" s="26">
        <v>77231</v>
      </c>
      <c r="E5" s="56">
        <v>81655</v>
      </c>
      <c r="F5" s="56">
        <v>80813</v>
      </c>
      <c r="G5" s="56">
        <v>81708</v>
      </c>
      <c r="H5" s="12">
        <f>N5</f>
        <v>0.024130207961413942</v>
      </c>
      <c r="I5" s="32">
        <f>(1+H5)*G5</f>
        <v>83679.6310321112</v>
      </c>
      <c r="J5" s="29">
        <f>I5*0.9</f>
        <v>75311.66792890007</v>
      </c>
      <c r="K5" s="29">
        <f>1.05*I5</f>
        <v>87863.61258371676</v>
      </c>
      <c r="L5" s="33">
        <f>(J5+K5)/2</f>
        <v>81587.64025630843</v>
      </c>
      <c r="M5" s="69"/>
      <c r="N5" s="3">
        <f>((C5-B5)/B5+(D5-C5)/C5+(E5-D5)/D5+(F5-E5)/E5+(G5-F5)/F5)/5</f>
        <v>0.024130207961413942</v>
      </c>
      <c r="O5" s="74">
        <f>M5/J5</f>
        <v>0</v>
      </c>
    </row>
    <row r="6" spans="1:15" ht="12.75">
      <c r="A6" s="24" t="s">
        <v>1</v>
      </c>
      <c r="B6" s="26">
        <v>58498</v>
      </c>
      <c r="C6" s="26">
        <v>60888</v>
      </c>
      <c r="D6" s="26">
        <v>62546</v>
      </c>
      <c r="E6" s="56">
        <v>65709</v>
      </c>
      <c r="F6" s="56">
        <v>64933</v>
      </c>
      <c r="G6" s="56">
        <v>66056</v>
      </c>
      <c r="H6" s="12">
        <f>N6</f>
        <v>0.024828461299048053</v>
      </c>
      <c r="I6" s="32">
        <f>(1+H6)*G6</f>
        <v>67696.06883956993</v>
      </c>
      <c r="J6" s="29">
        <f>I6*0.9</f>
        <v>60926.46195561293</v>
      </c>
      <c r="K6" s="29">
        <f>1.05*I6</f>
        <v>71080.87228154842</v>
      </c>
      <c r="L6" s="33">
        <f>(J6+K6)/2</f>
        <v>66003.66711858068</v>
      </c>
      <c r="M6" s="69"/>
      <c r="N6" s="3">
        <f>((C6-B6)/B6+(D6-C6)/C6+(E6-D6)/D6+(F6-E6)/E6+(G6-F6)/F6)/5</f>
        <v>0.024828461299048053</v>
      </c>
      <c r="O6" s="74">
        <f>M6/J6</f>
        <v>0</v>
      </c>
    </row>
    <row r="7" spans="1:15" ht="12.75">
      <c r="A7" s="24" t="s">
        <v>0</v>
      </c>
      <c r="B7" s="26">
        <v>49740</v>
      </c>
      <c r="C7" s="26">
        <v>51587</v>
      </c>
      <c r="D7" s="26">
        <v>52962</v>
      </c>
      <c r="E7" s="56">
        <v>55537</v>
      </c>
      <c r="F7" s="56">
        <v>54493</v>
      </c>
      <c r="G7" s="56">
        <v>56373</v>
      </c>
      <c r="H7" s="12">
        <f>N7</f>
        <v>0.025621684912452907</v>
      </c>
      <c r="I7" s="32">
        <f>(1+H7)*G7</f>
        <v>57817.37124356971</v>
      </c>
      <c r="J7" s="29">
        <f>I7*0.9</f>
        <v>52035.63411921274</v>
      </c>
      <c r="K7" s="29">
        <f>1.05*I7</f>
        <v>60708.2398057482</v>
      </c>
      <c r="L7" s="33">
        <f>(J7+K7)/2</f>
        <v>56371.93696248047</v>
      </c>
      <c r="M7" s="69"/>
      <c r="N7" s="3">
        <f>((C7-B7)/B7+(D7-C7)/C7+(E7-D7)/D7+(F7-E7)/E7+(G7-F7)/F7)/5</f>
        <v>0.025621684912452907</v>
      </c>
      <c r="O7" s="74">
        <f>M7/J7</f>
        <v>0</v>
      </c>
    </row>
    <row r="8" spans="1:15" ht="13.5" thickBot="1">
      <c r="A8" s="24" t="s">
        <v>3</v>
      </c>
      <c r="B8" s="26">
        <v>39477</v>
      </c>
      <c r="C8" s="26">
        <v>40574</v>
      </c>
      <c r="D8" s="26">
        <v>40862</v>
      </c>
      <c r="E8" s="56">
        <v>42723</v>
      </c>
      <c r="F8" s="56">
        <v>43235</v>
      </c>
      <c r="G8" s="56">
        <v>43106</v>
      </c>
      <c r="H8" s="12">
        <f>N8</f>
        <v>0.01788609885413065</v>
      </c>
      <c r="I8" s="32">
        <f>(1+H8)*G8</f>
        <v>43876.99817720616</v>
      </c>
      <c r="J8" s="35">
        <f>I8*0.9</f>
        <v>39489.29835948555</v>
      </c>
      <c r="K8" s="35">
        <f>1.05*I8</f>
        <v>46070.84808606647</v>
      </c>
      <c r="L8" s="36">
        <f>(J8+K8)/2</f>
        <v>42780.07322277601</v>
      </c>
      <c r="M8" s="69"/>
      <c r="N8" s="3">
        <f>((C8-B8)/B8+(D8-C8)/C8+(E8-D8)/D8+(F8-E8)/E8+(G8-F8)/F8)/5</f>
        <v>0.01788609885413065</v>
      </c>
      <c r="O8" s="74">
        <f>M8/J8</f>
        <v>0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78" t="s">
        <v>32</v>
      </c>
      <c r="B10" s="78"/>
      <c r="C10" s="78"/>
      <c r="D10" s="78"/>
      <c r="E10" s="78"/>
      <c r="F10" s="78"/>
      <c r="G10" s="78"/>
      <c r="H10" s="27"/>
      <c r="I10" s="79" t="s">
        <v>23</v>
      </c>
      <c r="J10" s="80"/>
      <c r="K10" s="80"/>
      <c r="L10" s="81"/>
      <c r="M10" s="24"/>
      <c r="N10" s="24"/>
    </row>
    <row r="11" spans="1:14" s="1" customFormat="1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64014.91773956506</v>
      </c>
      <c r="K12" s="29">
        <f t="shared" si="0"/>
        <v>74684.07069615925</v>
      </c>
      <c r="L12" s="33">
        <f t="shared" si="0"/>
        <v>69349.49421786216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51787.49266227099</v>
      </c>
      <c r="K13" s="29">
        <f t="shared" si="0"/>
        <v>60418.74143931616</v>
      </c>
      <c r="L13" s="33">
        <f t="shared" si="0"/>
        <v>56103.117050793575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44230.28900133083</v>
      </c>
      <c r="K14" s="29">
        <f t="shared" si="0"/>
        <v>51602.00383488597</v>
      </c>
      <c r="L14" s="33">
        <f t="shared" si="0"/>
        <v>47916.146418108394</v>
      </c>
      <c r="M14" s="69"/>
      <c r="N14" s="24"/>
    </row>
    <row r="15" spans="2:14" ht="13.5" thickBot="1">
      <c r="B15"/>
      <c r="C15"/>
      <c r="D15"/>
      <c r="E15"/>
      <c r="F15" s="24"/>
      <c r="G15" s="24"/>
      <c r="H15" s="24"/>
      <c r="I15" s="39" t="s">
        <v>3</v>
      </c>
      <c r="J15" s="35">
        <f t="shared" si="0"/>
        <v>33565.903605562715</v>
      </c>
      <c r="K15" s="35">
        <f t="shared" si="0"/>
        <v>39160.2208731565</v>
      </c>
      <c r="L15" s="36">
        <f t="shared" si="0"/>
        <v>36363.062239359606</v>
      </c>
      <c r="M15" s="69"/>
      <c r="N15" s="24"/>
    </row>
    <row r="16" spans="2:14" ht="12.75">
      <c r="B16"/>
      <c r="C16"/>
      <c r="D16"/>
      <c r="E16"/>
      <c r="F16" s="24"/>
      <c r="G16" s="24"/>
      <c r="H16" s="24"/>
      <c r="I16" s="24"/>
      <c r="J16" s="7"/>
      <c r="K16" s="7"/>
      <c r="L16" s="7"/>
      <c r="M16" s="24"/>
      <c r="N16" s="24"/>
    </row>
    <row r="17" spans="2:11" ht="17.25">
      <c r="B17" s="82" t="s">
        <v>54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2:11" ht="12.75">
      <c r="B18" s="83" t="s">
        <v>55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2:11" ht="12.75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 ht="12.75"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2:11" ht="12.75">
      <c r="B21" s="85" t="s">
        <v>56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2.75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2.75">
      <c r="B23" s="85" t="s">
        <v>57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2.75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 ht="12.75">
      <c r="B25" s="76" t="s">
        <v>58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2.75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11" ht="12.75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6:7" ht="12.75">
      <c r="F650"/>
      <c r="G650"/>
    </row>
    <row r="651" spans="6:7" ht="12.75">
      <c r="F651"/>
      <c r="G651"/>
    </row>
    <row r="652" spans="6:7" ht="12.75">
      <c r="F652"/>
      <c r="G652"/>
    </row>
  </sheetData>
  <sheetProtection/>
  <mergeCells count="13">
    <mergeCell ref="A1:D1"/>
    <mergeCell ref="G1:I1"/>
    <mergeCell ref="J1:K1"/>
    <mergeCell ref="B3:G3"/>
    <mergeCell ref="I3:L3"/>
    <mergeCell ref="A2:L2"/>
    <mergeCell ref="B17:K17"/>
    <mergeCell ref="B18:K20"/>
    <mergeCell ref="B21:K22"/>
    <mergeCell ref="B23:K24"/>
    <mergeCell ref="B25:K27"/>
    <mergeCell ref="A10:G10"/>
    <mergeCell ref="I10:L10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7"/>
  <sheetViews>
    <sheetView zoomScalePageLayoutView="0" workbookViewId="0" topLeftCell="A1">
      <selection activeCell="M4" sqref="M4:M1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2011</v>
      </c>
      <c r="G1" s="95" t="s">
        <v>42</v>
      </c>
      <c r="H1" s="95"/>
      <c r="I1" s="95"/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46"/>
      <c r="B3" s="91" t="s">
        <v>33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18</v>
      </c>
      <c r="C4" s="25" t="s">
        <v>21</v>
      </c>
      <c r="D4" s="25" t="s">
        <v>27</v>
      </c>
      <c r="E4" s="25" t="s">
        <v>31</v>
      </c>
      <c r="F4" s="55" t="s">
        <v>37</v>
      </c>
      <c r="G4" s="55" t="s">
        <v>40</v>
      </c>
      <c r="H4" s="60" t="s">
        <v>48</v>
      </c>
      <c r="I4" s="30" t="s">
        <v>46</v>
      </c>
      <c r="J4" s="28" t="s">
        <v>5</v>
      </c>
      <c r="K4" s="28" t="s">
        <v>4</v>
      </c>
      <c r="L4" s="31" t="s">
        <v>11</v>
      </c>
      <c r="M4" s="51"/>
      <c r="N4" s="47" t="s">
        <v>38</v>
      </c>
      <c r="O4" s="21"/>
    </row>
    <row r="5" spans="1:18" ht="12.75">
      <c r="A5" s="24" t="s">
        <v>2</v>
      </c>
      <c r="B5" s="26">
        <v>71657</v>
      </c>
      <c r="C5" s="26">
        <v>72618</v>
      </c>
      <c r="D5" s="26">
        <v>75457</v>
      </c>
      <c r="E5" s="26">
        <v>77231</v>
      </c>
      <c r="F5" s="56">
        <v>81655</v>
      </c>
      <c r="G5" s="56">
        <v>80813</v>
      </c>
      <c r="H5" s="12">
        <f>N5</f>
        <v>0.024597440052174242</v>
      </c>
      <c r="I5" s="32">
        <f>(1+H5)*G5</f>
        <v>82800.79292293635</v>
      </c>
      <c r="J5" s="29">
        <f>I5*0.9</f>
        <v>74520.71363064271</v>
      </c>
      <c r="K5" s="29">
        <f>1.05*I5</f>
        <v>86940.83256908317</v>
      </c>
      <c r="L5" s="33">
        <f>(J5+K5)/2</f>
        <v>80730.77309986294</v>
      </c>
      <c r="M5" s="69"/>
      <c r="N5" s="3">
        <f>((C5-B5)/B5+(D5-C5)/C5+(E5-D5)/D5+(F5-E5)/E5+(G5-F5)/F5)/5</f>
        <v>0.024597440052174242</v>
      </c>
      <c r="O5" s="22"/>
      <c r="R5" s="2"/>
    </row>
    <row r="6" spans="1:18" ht="12.75">
      <c r="A6" s="24" t="s">
        <v>1</v>
      </c>
      <c r="B6" s="26">
        <v>57711</v>
      </c>
      <c r="C6" s="26">
        <v>58498</v>
      </c>
      <c r="D6" s="26">
        <v>60888</v>
      </c>
      <c r="E6" s="26">
        <v>62546</v>
      </c>
      <c r="F6" s="56">
        <v>65709</v>
      </c>
      <c r="G6" s="56">
        <v>64933</v>
      </c>
      <c r="H6" s="12">
        <f>N6</f>
        <v>0.02409689429901465</v>
      </c>
      <c r="I6" s="32">
        <f>(1+H6)*G6</f>
        <v>66497.68363751793</v>
      </c>
      <c r="J6" s="29">
        <f>I6*0.9</f>
        <v>59847.915273766135</v>
      </c>
      <c r="K6" s="29">
        <f>1.05*I6</f>
        <v>69822.56781939382</v>
      </c>
      <c r="L6" s="33">
        <f>(J6+K6)/2</f>
        <v>64835.24154657998</v>
      </c>
      <c r="M6" s="69"/>
      <c r="N6" s="3">
        <f>((C6-B6)/B6+(D6-C6)/C6+(E6-D6)/D6+(F6-E6)/E6+(G6-F6)/F6)/5</f>
        <v>0.02409689429901465</v>
      </c>
      <c r="O6" s="22"/>
      <c r="R6" s="2"/>
    </row>
    <row r="7" spans="1:15" ht="12.75">
      <c r="A7" s="24" t="s">
        <v>0</v>
      </c>
      <c r="B7" s="26">
        <v>48793</v>
      </c>
      <c r="C7" s="26">
        <v>49740</v>
      </c>
      <c r="D7" s="26">
        <v>51587</v>
      </c>
      <c r="E7" s="26">
        <v>52962</v>
      </c>
      <c r="F7" s="56">
        <v>55537</v>
      </c>
      <c r="G7" s="56">
        <v>54493</v>
      </c>
      <c r="H7" s="12">
        <f>N7</f>
        <v>0.022603420451956433</v>
      </c>
      <c r="I7" s="32">
        <f>(1+H7)*G7</f>
        <v>55724.72819068847</v>
      </c>
      <c r="J7" s="29">
        <f>I7*0.9</f>
        <v>50152.25537161962</v>
      </c>
      <c r="K7" s="29">
        <f>1.05*I7</f>
        <v>58510.96460022289</v>
      </c>
      <c r="L7" s="33">
        <f>(J7+K7)/2</f>
        <v>54331.609985921255</v>
      </c>
      <c r="M7" s="69"/>
      <c r="N7" s="3">
        <f>((C7-B7)/B7+(D7-C7)/C7+(E7-D7)/D7+(F7-E7)/E7+(G7-F7)/F7)/5</f>
        <v>0.022603420451956433</v>
      </c>
      <c r="O7" s="22"/>
    </row>
    <row r="8" spans="1:15" ht="13.5" thickBot="1">
      <c r="A8" s="24" t="s">
        <v>3</v>
      </c>
      <c r="B8" s="26">
        <v>38865</v>
      </c>
      <c r="C8" s="26">
        <v>39477</v>
      </c>
      <c r="D8" s="26">
        <v>40574</v>
      </c>
      <c r="E8" s="26">
        <v>40862</v>
      </c>
      <c r="F8" s="56">
        <v>42723</v>
      </c>
      <c r="G8" s="56">
        <v>43235</v>
      </c>
      <c r="H8" s="12">
        <f>N8</f>
        <v>0.021632200787694792</v>
      </c>
      <c r="I8" s="32">
        <f>(1+H8)*G8</f>
        <v>44170.26820105599</v>
      </c>
      <c r="J8" s="35">
        <f>I8*0.9</f>
        <v>39753.24138095039</v>
      </c>
      <c r="K8" s="35">
        <f>1.05*I8</f>
        <v>46378.78161110879</v>
      </c>
      <c r="L8" s="36">
        <f>(J8+K8)/2</f>
        <v>43066.01149602959</v>
      </c>
      <c r="M8" s="69"/>
      <c r="N8" s="3">
        <f>((C8-B8)/B8+(D8-C8)/C8+(E8-D8)/D8+(F8-E8)/E8+(G8-F8)/F8)/5</f>
        <v>0.021632200787694792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78" t="s">
        <v>32</v>
      </c>
      <c r="B10" s="78"/>
      <c r="C10" s="78"/>
      <c r="D10" s="78"/>
      <c r="E10" s="78"/>
      <c r="F10" s="78"/>
      <c r="G10" s="78"/>
      <c r="H10" s="27"/>
      <c r="I10" s="79" t="s">
        <v>23</v>
      </c>
      <c r="J10" s="80"/>
      <c r="K10" s="80"/>
      <c r="L10" s="81"/>
      <c r="M10" s="24"/>
      <c r="N10" s="24"/>
    </row>
    <row r="11" spans="1:14" s="1" customFormat="1" ht="27" thickBot="1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3.5" thickBot="1">
      <c r="A12" s="49"/>
      <c r="B12" s="61"/>
      <c r="C12" s="61"/>
      <c r="D12" s="50"/>
      <c r="E12" s="24"/>
      <c r="F12" s="24"/>
      <c r="G12" s="24"/>
      <c r="H12" s="24"/>
      <c r="I12" s="38" t="s">
        <v>2</v>
      </c>
      <c r="J12" s="29">
        <f aca="true" t="shared" si="0" ref="J12:L15">0.85*J5</f>
        <v>63342.606586046306</v>
      </c>
      <c r="K12" s="29">
        <f t="shared" si="0"/>
        <v>73899.7076837207</v>
      </c>
      <c r="L12" s="33">
        <f t="shared" si="0"/>
        <v>68621.1571348835</v>
      </c>
      <c r="M12" s="69"/>
      <c r="N12" s="24"/>
    </row>
    <row r="13" spans="1:14" ht="12.75">
      <c r="A13" s="57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50870.72798270122</v>
      </c>
      <c r="K13" s="29">
        <f t="shared" si="0"/>
        <v>59349.18264648475</v>
      </c>
      <c r="L13" s="33">
        <f t="shared" si="0"/>
        <v>55109.95531459298</v>
      </c>
      <c r="M13" s="69"/>
      <c r="N13" s="24"/>
    </row>
    <row r="14" spans="1:14" ht="12.75">
      <c r="A14" s="57"/>
      <c r="B14" s="7"/>
      <c r="C14" s="7"/>
      <c r="D14" s="59"/>
      <c r="E14" s="24"/>
      <c r="F14" s="24"/>
      <c r="G14" s="24"/>
      <c r="H14" s="24"/>
      <c r="I14" s="38" t="s">
        <v>0</v>
      </c>
      <c r="J14" s="29">
        <f t="shared" si="0"/>
        <v>42629.417065876674</v>
      </c>
      <c r="K14" s="29">
        <f t="shared" si="0"/>
        <v>49734.31991018946</v>
      </c>
      <c r="L14" s="33">
        <f t="shared" si="0"/>
        <v>46181.86848803307</v>
      </c>
      <c r="M14" s="69"/>
      <c r="N14" s="24"/>
    </row>
    <row r="15" spans="1:14" ht="13.5" thickBot="1">
      <c r="A15" s="57"/>
      <c r="B15" s="7"/>
      <c r="C15" s="7"/>
      <c r="D15" s="59"/>
      <c r="E15" s="24"/>
      <c r="F15" s="24"/>
      <c r="G15" s="24"/>
      <c r="H15" s="24"/>
      <c r="I15" s="39" t="s">
        <v>3</v>
      </c>
      <c r="J15" s="35">
        <f t="shared" si="0"/>
        <v>33790.25517380783</v>
      </c>
      <c r="K15" s="35">
        <f t="shared" si="0"/>
        <v>39421.96436944247</v>
      </c>
      <c r="L15" s="36">
        <f t="shared" si="0"/>
        <v>36606.10977162515</v>
      </c>
      <c r="M15" s="69"/>
      <c r="N15" s="24"/>
    </row>
    <row r="16" spans="1:14" ht="12.75">
      <c r="A16" s="58"/>
      <c r="B16" s="7"/>
      <c r="C16" s="7"/>
      <c r="D16" s="59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</sheetData>
  <sheetProtection/>
  <mergeCells count="8">
    <mergeCell ref="A10:G10"/>
    <mergeCell ref="I10:L10"/>
    <mergeCell ref="G1:I1"/>
    <mergeCell ref="A1:D1"/>
    <mergeCell ref="J1:K1"/>
    <mergeCell ref="A2:N2"/>
    <mergeCell ref="B3:G3"/>
    <mergeCell ref="I3:L3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2"/>
  <sheetViews>
    <sheetView zoomScalePageLayoutView="0" workbookViewId="0" topLeftCell="A1">
      <selection activeCell="G17" sqref="G17:J32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2010</v>
      </c>
      <c r="G1" s="95" t="s">
        <v>41</v>
      </c>
      <c r="H1" s="95"/>
      <c r="I1" s="95"/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46"/>
      <c r="B3" s="91" t="s">
        <v>33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16</v>
      </c>
      <c r="C4" s="25" t="s">
        <v>18</v>
      </c>
      <c r="D4" s="25" t="s">
        <v>21</v>
      </c>
      <c r="E4" s="25" t="s">
        <v>27</v>
      </c>
      <c r="F4" s="25" t="s">
        <v>31</v>
      </c>
      <c r="G4" s="55" t="s">
        <v>37</v>
      </c>
      <c r="H4" s="60" t="s">
        <v>43</v>
      </c>
      <c r="I4" s="30" t="s">
        <v>36</v>
      </c>
      <c r="J4" s="28" t="s">
        <v>5</v>
      </c>
      <c r="K4" s="28" t="s">
        <v>4</v>
      </c>
      <c r="L4" s="31" t="s">
        <v>11</v>
      </c>
      <c r="M4" s="51"/>
      <c r="N4" s="47" t="s">
        <v>38</v>
      </c>
      <c r="O4" s="21"/>
    </row>
    <row r="5" spans="1:16" ht="12.75">
      <c r="A5" s="24" t="s">
        <v>2</v>
      </c>
      <c r="B5" s="26">
        <v>70312</v>
      </c>
      <c r="C5" s="26">
        <v>71657</v>
      </c>
      <c r="D5" s="26">
        <v>72618</v>
      </c>
      <c r="E5" s="26">
        <v>75457</v>
      </c>
      <c r="F5" s="26">
        <v>77231</v>
      </c>
      <c r="G5" s="56">
        <v>81655</v>
      </c>
      <c r="H5" s="12">
        <f>N5</f>
        <v>0.030485580471350825</v>
      </c>
      <c r="I5" s="32">
        <f>(1+H5)*G5</f>
        <v>84144.30007338815</v>
      </c>
      <c r="J5" s="29">
        <f>I5*0.9</f>
        <v>75729.87006604933</v>
      </c>
      <c r="K5" s="29">
        <f>1.05*I5</f>
        <v>88351.51507705756</v>
      </c>
      <c r="L5" s="33">
        <f>(J5+K5)/2</f>
        <v>82040.69257155345</v>
      </c>
      <c r="M5" s="52"/>
      <c r="N5" s="3">
        <f>((C5-B5)/B5+(D5-C5)/C5+(E5-D5)/D5+(F5-E5)/E5+(G5-F5)/F5)/5</f>
        <v>0.030485580471350825</v>
      </c>
      <c r="O5" s="22"/>
      <c r="P5">
        <f>J5*1.02</f>
        <v>77244.46746737033</v>
      </c>
    </row>
    <row r="6" spans="1:16" ht="12.75">
      <c r="A6" s="24" t="s">
        <v>1</v>
      </c>
      <c r="B6" s="26">
        <v>56530</v>
      </c>
      <c r="C6" s="26">
        <v>57711</v>
      </c>
      <c r="D6" s="26">
        <v>58498</v>
      </c>
      <c r="E6" s="26">
        <v>60888</v>
      </c>
      <c r="F6" s="26">
        <v>62546</v>
      </c>
      <c r="G6" s="56">
        <v>65709</v>
      </c>
      <c r="H6" s="12">
        <f>N6</f>
        <v>0.030637135811199378</v>
      </c>
      <c r="I6" s="32">
        <f>(1+H6)*G6</f>
        <v>67722.1355570181</v>
      </c>
      <c r="J6" s="29">
        <f>I6*0.9</f>
        <v>60949.92200131629</v>
      </c>
      <c r="K6" s="29">
        <f>1.05*I6</f>
        <v>71108.242334869</v>
      </c>
      <c r="L6" s="33">
        <f>(J6+K6)/2</f>
        <v>66029.08216809265</v>
      </c>
      <c r="M6" s="52"/>
      <c r="N6" s="3">
        <f>((C6-B6)/B6+(D6-C6)/C6+(E6-D6)/D6+(F6-E6)/E6+(G6-F6)/F6)/5</f>
        <v>0.030637135811199378</v>
      </c>
      <c r="O6" s="22"/>
      <c r="P6">
        <f>J6*1.02</f>
        <v>62168.92044134262</v>
      </c>
    </row>
    <row r="7" spans="1:16" ht="12.75">
      <c r="A7" s="24" t="s">
        <v>0</v>
      </c>
      <c r="B7" s="26">
        <v>47089</v>
      </c>
      <c r="C7" s="26">
        <v>48793</v>
      </c>
      <c r="D7" s="26">
        <v>49740</v>
      </c>
      <c r="E7" s="26">
        <v>51587</v>
      </c>
      <c r="F7" s="26">
        <v>52962</v>
      </c>
      <c r="G7" s="56">
        <v>55537</v>
      </c>
      <c r="H7" s="12">
        <f>N7</f>
        <v>0.033600435220481936</v>
      </c>
      <c r="I7" s="32">
        <f>(1+H7)*G7</f>
        <v>57403.067370839904</v>
      </c>
      <c r="J7" s="29">
        <f>I7*0.9</f>
        <v>51662.76063375591</v>
      </c>
      <c r="K7" s="29">
        <f>1.05*I7</f>
        <v>60273.220739381904</v>
      </c>
      <c r="L7" s="33">
        <f>(J7+K7)/2</f>
        <v>55967.99068656891</v>
      </c>
      <c r="M7" s="52"/>
      <c r="N7" s="3">
        <f>((C7-B7)/B7+(D7-C7)/C7+(E7-D7)/D7+(F7-E7)/E7+(G7-F7)/F7)/5</f>
        <v>0.033600435220481936</v>
      </c>
      <c r="O7" s="22"/>
      <c r="P7">
        <f>J7*1.02</f>
        <v>52696.01584643103</v>
      </c>
    </row>
    <row r="8" spans="1:16" ht="13.5" thickBot="1">
      <c r="A8" s="24" t="s">
        <v>3</v>
      </c>
      <c r="B8" s="26">
        <v>38096</v>
      </c>
      <c r="C8" s="26">
        <v>38865</v>
      </c>
      <c r="D8" s="26">
        <v>39477</v>
      </c>
      <c r="E8" s="26">
        <v>40574</v>
      </c>
      <c r="F8" s="26">
        <v>40862</v>
      </c>
      <c r="G8" s="56">
        <v>42723</v>
      </c>
      <c r="H8" s="12">
        <f>N8</f>
        <v>0.023272534616085985</v>
      </c>
      <c r="I8" s="32">
        <f>(1+H8)*G8</f>
        <v>43717.27249640304</v>
      </c>
      <c r="J8" s="35">
        <f>I8*0.9</f>
        <v>39345.54524676274</v>
      </c>
      <c r="K8" s="35">
        <f>1.05*I8</f>
        <v>45903.13612122319</v>
      </c>
      <c r="L8" s="36">
        <f>(J8+K8)/2</f>
        <v>42624.34068399297</v>
      </c>
      <c r="M8" s="52"/>
      <c r="N8" s="3">
        <f>((C8-B8)/B8+(D8-C8)/C8+(E8-D8)/D8+(F8-E8)/E8+(G8-F8)/F8)/5</f>
        <v>0.023272534616085985</v>
      </c>
      <c r="O8" s="22"/>
      <c r="P8">
        <f>J8*1.02</f>
        <v>40132.456151697996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78" t="s">
        <v>32</v>
      </c>
      <c r="B10" s="78"/>
      <c r="C10" s="78"/>
      <c r="D10" s="78"/>
      <c r="E10" s="78"/>
      <c r="F10" s="78"/>
      <c r="G10" s="78"/>
      <c r="H10" s="27"/>
      <c r="I10" s="79" t="s">
        <v>23</v>
      </c>
      <c r="J10" s="80"/>
      <c r="K10" s="80"/>
      <c r="L10" s="81"/>
      <c r="M10" s="24"/>
      <c r="N10" s="24"/>
    </row>
    <row r="11" spans="1:14" s="1" customFormat="1" ht="26.25">
      <c r="A11" s="62"/>
      <c r="B11" s="62"/>
      <c r="C11" s="62"/>
      <c r="D11" s="62"/>
      <c r="E11" s="62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6" ht="12.75">
      <c r="A12" s="66"/>
      <c r="B12" s="67"/>
      <c r="C12" s="67"/>
      <c r="D12" s="68"/>
      <c r="E12" s="63"/>
      <c r="F12" s="24"/>
      <c r="G12" s="24"/>
      <c r="H12" s="24"/>
      <c r="I12" s="38" t="s">
        <v>2</v>
      </c>
      <c r="J12" s="29">
        <f aca="true" t="shared" si="0" ref="J12:L15">0.85*J5</f>
        <v>64370.389556141934</v>
      </c>
      <c r="K12" s="29">
        <f t="shared" si="0"/>
        <v>75098.78781549892</v>
      </c>
      <c r="L12" s="33">
        <f t="shared" si="0"/>
        <v>69734.58868582043</v>
      </c>
      <c r="M12" s="24"/>
      <c r="P12">
        <f>J12*1.02</f>
        <v>65657.79734726477</v>
      </c>
    </row>
    <row r="13" spans="1:16" ht="12.75">
      <c r="A13" s="58"/>
      <c r="B13" s="64"/>
      <c r="C13" s="64"/>
      <c r="D13" s="65"/>
      <c r="E13" s="63"/>
      <c r="F13" s="24"/>
      <c r="G13" s="24"/>
      <c r="H13" s="24"/>
      <c r="I13" s="38" t="s">
        <v>1</v>
      </c>
      <c r="J13" s="29">
        <f t="shared" si="0"/>
        <v>51807.43370111885</v>
      </c>
      <c r="K13" s="29">
        <f t="shared" si="0"/>
        <v>60442.00598463865</v>
      </c>
      <c r="L13" s="33">
        <f t="shared" si="0"/>
        <v>56124.719842878745</v>
      </c>
      <c r="M13" s="24"/>
      <c r="P13">
        <f>J13*1.02</f>
        <v>52843.582375141224</v>
      </c>
    </row>
    <row r="14" spans="1:16" ht="12.75">
      <c r="A14" s="57"/>
      <c r="B14" s="7"/>
      <c r="C14" s="7"/>
      <c r="D14" s="59"/>
      <c r="E14" s="24"/>
      <c r="F14" s="24"/>
      <c r="G14" s="24"/>
      <c r="H14" s="24"/>
      <c r="I14" s="38" t="s">
        <v>0</v>
      </c>
      <c r="J14" s="29">
        <f t="shared" si="0"/>
        <v>43913.34653869252</v>
      </c>
      <c r="K14" s="29">
        <f t="shared" si="0"/>
        <v>51232.23762847462</v>
      </c>
      <c r="L14" s="33">
        <f t="shared" si="0"/>
        <v>47572.792083583576</v>
      </c>
      <c r="M14" s="24"/>
      <c r="P14">
        <f>J14*1.02</f>
        <v>44791.61346946638</v>
      </c>
    </row>
    <row r="15" spans="1:16" ht="13.5" thickBot="1">
      <c r="A15" s="57"/>
      <c r="B15" s="7"/>
      <c r="C15" s="7"/>
      <c r="D15" s="59"/>
      <c r="E15" s="24"/>
      <c r="F15" s="24"/>
      <c r="G15" s="24"/>
      <c r="H15" s="24"/>
      <c r="I15" s="39" t="s">
        <v>3</v>
      </c>
      <c r="J15" s="35">
        <f t="shared" si="0"/>
        <v>33443.71345974833</v>
      </c>
      <c r="K15" s="35">
        <f t="shared" si="0"/>
        <v>39017.66570303971</v>
      </c>
      <c r="L15" s="36">
        <f t="shared" si="0"/>
        <v>36230.68958139402</v>
      </c>
      <c r="M15" s="24"/>
      <c r="P15">
        <f>J15*1.02</f>
        <v>34112.5877289433</v>
      </c>
    </row>
    <row r="16" spans="1:14" ht="12.75">
      <c r="A16" s="58"/>
      <c r="B16" s="7"/>
      <c r="C16" s="7"/>
      <c r="D16" s="59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</sheetData>
  <sheetProtection/>
  <mergeCells count="8">
    <mergeCell ref="A1:D1"/>
    <mergeCell ref="J1:K1"/>
    <mergeCell ref="A2:N2"/>
    <mergeCell ref="B3:G3"/>
    <mergeCell ref="I3:L3"/>
    <mergeCell ref="A10:G10"/>
    <mergeCell ref="I10:L10"/>
    <mergeCell ref="G1:I1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8"/>
  <sheetViews>
    <sheetView zoomScalePageLayoutView="0" workbookViewId="0" topLeftCell="A12">
      <selection activeCell="H17" sqref="G17:J36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2009</v>
      </c>
      <c r="G1" s="96" t="s">
        <v>39</v>
      </c>
      <c r="H1" s="97"/>
      <c r="I1" s="45"/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46"/>
      <c r="B3" s="91" t="s">
        <v>33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15</v>
      </c>
      <c r="C4" s="25" t="s">
        <v>16</v>
      </c>
      <c r="D4" s="25" t="s">
        <v>18</v>
      </c>
      <c r="E4" s="25" t="s">
        <v>21</v>
      </c>
      <c r="F4" s="25" t="s">
        <v>27</v>
      </c>
      <c r="G4" s="25" t="s">
        <v>31</v>
      </c>
      <c r="H4" s="25" t="s">
        <v>14</v>
      </c>
      <c r="I4" s="30" t="s">
        <v>34</v>
      </c>
      <c r="J4" s="28" t="s">
        <v>5</v>
      </c>
      <c r="K4" s="28" t="s">
        <v>4</v>
      </c>
      <c r="L4" s="31" t="s">
        <v>11</v>
      </c>
      <c r="M4" s="51"/>
      <c r="N4" s="47" t="s">
        <v>22</v>
      </c>
      <c r="O4" s="21"/>
    </row>
    <row r="5" spans="1:15" ht="12.75">
      <c r="A5" s="24" t="s">
        <v>2</v>
      </c>
      <c r="B5" s="7">
        <v>67753</v>
      </c>
      <c r="C5" s="26">
        <v>70312</v>
      </c>
      <c r="D5" s="26">
        <v>71657</v>
      </c>
      <c r="E5" s="26">
        <v>72618</v>
      </c>
      <c r="F5" s="26">
        <v>75457</v>
      </c>
      <c r="G5" s="26">
        <v>77231</v>
      </c>
      <c r="H5" s="12">
        <f>N5</f>
        <v>0.026582950050856913</v>
      </c>
      <c r="I5" s="32">
        <f>(1+H5)*G5</f>
        <v>79284.02781537773</v>
      </c>
      <c r="J5" s="29">
        <f>I5*0.9</f>
        <v>71355.62503383995</v>
      </c>
      <c r="K5" s="29">
        <f>1.05*I5</f>
        <v>83248.22920614663</v>
      </c>
      <c r="L5" s="33">
        <f>(J5+K5)/2</f>
        <v>77301.92711999328</v>
      </c>
      <c r="M5" s="52"/>
      <c r="N5" s="3">
        <f>((C5-B5)/B5+(D5-C5)/C5+(E5-D5)/D5+(F5-E5)/E5+(G5-F5)/F5)/5</f>
        <v>0.026582950050856913</v>
      </c>
      <c r="O5" s="22"/>
    </row>
    <row r="6" spans="1:15" ht="12.75">
      <c r="A6" s="24" t="s">
        <v>1</v>
      </c>
      <c r="B6" s="7">
        <v>55461</v>
      </c>
      <c r="C6" s="26">
        <v>56530</v>
      </c>
      <c r="D6" s="26">
        <v>57711</v>
      </c>
      <c r="E6" s="26">
        <v>58498</v>
      </c>
      <c r="F6" s="26">
        <v>60888</v>
      </c>
      <c r="G6" s="26">
        <v>62546</v>
      </c>
      <c r="H6" s="12">
        <f>N6</f>
        <v>0.024377940973868407</v>
      </c>
      <c r="I6" s="32">
        <f>(1+H6)*G6</f>
        <v>64070.742696151574</v>
      </c>
      <c r="J6" s="29">
        <f>I6*0.9</f>
        <v>57663.66842653642</v>
      </c>
      <c r="K6" s="29">
        <f>1.05*I6</f>
        <v>67274.27983095916</v>
      </c>
      <c r="L6" s="33">
        <f>(J6+K6)/2</f>
        <v>62468.97412874779</v>
      </c>
      <c r="M6" s="52"/>
      <c r="N6" s="3">
        <f>((C6-B6)/B6+(D6-C6)/C6+(E6-D6)/D6+(F6-E6)/E6+(G6-F6)/F6)/5</f>
        <v>0.024377940973868407</v>
      </c>
      <c r="O6" s="22"/>
    </row>
    <row r="7" spans="1:15" ht="12.75">
      <c r="A7" s="24" t="s">
        <v>0</v>
      </c>
      <c r="B7" s="7">
        <v>45771</v>
      </c>
      <c r="C7" s="26">
        <v>47089</v>
      </c>
      <c r="D7" s="26">
        <v>48793</v>
      </c>
      <c r="E7" s="26">
        <v>49740</v>
      </c>
      <c r="F7" s="26">
        <v>51587</v>
      </c>
      <c r="G7" s="26">
        <v>52962</v>
      </c>
      <c r="H7" s="12">
        <f>N7</f>
        <v>0.029635587307782468</v>
      </c>
      <c r="I7" s="32">
        <f>(1+H7)*G7</f>
        <v>54531.55997499477</v>
      </c>
      <c r="J7" s="29">
        <f>I7*0.9</f>
        <v>49078.4039774953</v>
      </c>
      <c r="K7" s="29">
        <f>1.05*I7</f>
        <v>57258.13797374452</v>
      </c>
      <c r="L7" s="33">
        <f>(J7+K7)/2</f>
        <v>53168.270975619904</v>
      </c>
      <c r="M7" s="52"/>
      <c r="N7" s="3">
        <f>((C7-B7)/B7+(D7-C7)/C7+(E7-D7)/D7+(F7-E7)/E7+(G7-F7)/F7)/5</f>
        <v>0.029635587307782468</v>
      </c>
      <c r="O7" s="22"/>
    </row>
    <row r="8" spans="1:15" ht="13.5" thickBot="1">
      <c r="A8" s="24" t="s">
        <v>3</v>
      </c>
      <c r="B8" s="7">
        <v>37359</v>
      </c>
      <c r="C8" s="26">
        <v>38096</v>
      </c>
      <c r="D8" s="26">
        <v>38865</v>
      </c>
      <c r="E8" s="26">
        <v>39477</v>
      </c>
      <c r="F8" s="26">
        <v>40574</v>
      </c>
      <c r="G8" s="26">
        <v>40862</v>
      </c>
      <c r="H8" s="12">
        <f>N8</f>
        <v>0.018109329012876794</v>
      </c>
      <c r="I8" s="32">
        <f>(1+H8)*G8</f>
        <v>41601.98340212418</v>
      </c>
      <c r="J8" s="35">
        <f>I8*0.9</f>
        <v>37441.78506191176</v>
      </c>
      <c r="K8" s="35">
        <f>1.05*I8</f>
        <v>43682.082572230385</v>
      </c>
      <c r="L8" s="36">
        <f>(J8+K8)/2</f>
        <v>40561.93381707107</v>
      </c>
      <c r="M8" s="52"/>
      <c r="N8" s="3">
        <f>((C8-B8)/B8+(D8-C8)/C8+(E8-D8)/D8+(F8-E8)/E8+(G8-F8)/F8)/5</f>
        <v>0.018109329012876794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53"/>
      <c r="N9" s="24"/>
    </row>
    <row r="10" spans="1:14" ht="32.25" customHeight="1">
      <c r="A10" s="78" t="s">
        <v>32</v>
      </c>
      <c r="B10" s="78"/>
      <c r="C10" s="78"/>
      <c r="D10" s="78"/>
      <c r="E10" s="78"/>
      <c r="F10" s="78"/>
      <c r="G10" s="78"/>
      <c r="H10" s="27"/>
      <c r="I10" s="79" t="s">
        <v>23</v>
      </c>
      <c r="J10" s="80"/>
      <c r="K10" s="80"/>
      <c r="L10" s="81"/>
      <c r="M10" s="53"/>
      <c r="N10" s="24"/>
    </row>
    <row r="11" spans="1:14" s="1" customFormat="1" ht="26.25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54"/>
      <c r="N11" s="25"/>
    </row>
    <row r="12" spans="1:13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 aca="true" t="shared" si="0" ref="J12:L15">0.85*J5</f>
        <v>60652.28127876396</v>
      </c>
      <c r="K12" s="29">
        <f t="shared" si="0"/>
        <v>70760.99482522464</v>
      </c>
      <c r="L12" s="33">
        <f t="shared" si="0"/>
        <v>65706.63805199429</v>
      </c>
      <c r="M12" s="52"/>
    </row>
    <row r="13" spans="1:13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 t="shared" si="0"/>
        <v>49014.118162555955</v>
      </c>
      <c r="K13" s="29">
        <f t="shared" si="0"/>
        <v>57183.13785631528</v>
      </c>
      <c r="L13" s="33">
        <f t="shared" si="0"/>
        <v>53098.62800943562</v>
      </c>
      <c r="M13" s="52"/>
    </row>
    <row r="14" spans="1:13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41716.643380871</v>
      </c>
      <c r="K14" s="29">
        <f t="shared" si="0"/>
        <v>48669.417277682835</v>
      </c>
      <c r="L14" s="33">
        <f t="shared" si="0"/>
        <v>45193.03032927692</v>
      </c>
      <c r="M14" s="52"/>
    </row>
    <row r="15" spans="1:13" ht="13.5" thickBot="1">
      <c r="A15" s="24"/>
      <c r="B15" s="7"/>
      <c r="C15" s="7"/>
      <c r="D15" s="7"/>
      <c r="E15" s="24"/>
      <c r="F15" s="24"/>
      <c r="G15" s="24"/>
      <c r="H15" s="24"/>
      <c r="I15" s="39" t="s">
        <v>3</v>
      </c>
      <c r="J15" s="35">
        <f t="shared" si="0"/>
        <v>31825.517302624994</v>
      </c>
      <c r="K15" s="35">
        <f t="shared" si="0"/>
        <v>37129.77018639583</v>
      </c>
      <c r="L15" s="36">
        <f t="shared" si="0"/>
        <v>34477.64374451041</v>
      </c>
      <c r="M15" s="52"/>
    </row>
    <row r="16" spans="1:14" ht="12.75">
      <c r="A16" s="24"/>
      <c r="B16" s="7"/>
      <c r="C16" s="7"/>
      <c r="D16" s="7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</sheetData>
  <sheetProtection/>
  <mergeCells count="8">
    <mergeCell ref="A1:D1"/>
    <mergeCell ref="J1:K1"/>
    <mergeCell ref="A2:N2"/>
    <mergeCell ref="B3:G3"/>
    <mergeCell ref="I3:L3"/>
    <mergeCell ref="A10:G10"/>
    <mergeCell ref="I10:L10"/>
    <mergeCell ref="G1:H1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4"/>
  <sheetViews>
    <sheetView zoomScalePageLayoutView="0" workbookViewId="0" topLeftCell="C10">
      <selection activeCell="I17" sqref="G17:J30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2008</v>
      </c>
      <c r="G1" s="45"/>
      <c r="H1" s="45"/>
      <c r="I1" s="45" t="s">
        <v>26</v>
      </c>
      <c r="J1" s="89"/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46"/>
      <c r="B3" s="91" t="s">
        <v>7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10</v>
      </c>
      <c r="C4" s="25" t="s">
        <v>15</v>
      </c>
      <c r="D4" s="25" t="s">
        <v>16</v>
      </c>
      <c r="E4" s="25" t="s">
        <v>18</v>
      </c>
      <c r="F4" s="25" t="s">
        <v>21</v>
      </c>
      <c r="G4" s="25" t="s">
        <v>27</v>
      </c>
      <c r="H4" s="25" t="s">
        <v>14</v>
      </c>
      <c r="I4" s="30" t="s">
        <v>30</v>
      </c>
      <c r="J4" s="28" t="s">
        <v>5</v>
      </c>
      <c r="K4" s="28" t="s">
        <v>4</v>
      </c>
      <c r="L4" s="31" t="s">
        <v>11</v>
      </c>
      <c r="M4" s="25"/>
      <c r="N4" s="47" t="s">
        <v>22</v>
      </c>
      <c r="O4" s="21"/>
    </row>
    <row r="5" spans="1:15" ht="12.75">
      <c r="A5" s="24" t="s">
        <v>2</v>
      </c>
      <c r="B5" s="14">
        <v>66682</v>
      </c>
      <c r="C5" s="7">
        <v>67753</v>
      </c>
      <c r="D5" s="26">
        <v>70312</v>
      </c>
      <c r="E5" s="26">
        <v>71657</v>
      </c>
      <c r="F5" s="26">
        <v>72618</v>
      </c>
      <c r="G5" s="26">
        <v>75457</v>
      </c>
      <c r="H5" s="12">
        <f>N5</f>
        <v>0.02509319551322453</v>
      </c>
      <c r="I5" s="32">
        <f>(1+H5)*G5</f>
        <v>77350.45725384138</v>
      </c>
      <c r="J5" s="29">
        <f>I5*0.9</f>
        <v>69615.41152845725</v>
      </c>
      <c r="K5" s="29">
        <f>1.05*I5</f>
        <v>81217.98011653345</v>
      </c>
      <c r="L5" s="33">
        <f>(J5+K5)/2</f>
        <v>75416.69582249536</v>
      </c>
      <c r="M5" s="24"/>
      <c r="N5" s="3">
        <f>((C5-B5)/B5+(D5-C5)/C5+(E5-D5)/D5+(F5-E5)/E5+(G5-F5)/F5)/5</f>
        <v>0.02509319551322453</v>
      </c>
      <c r="O5" s="22"/>
    </row>
    <row r="6" spans="1:15" ht="12.75">
      <c r="A6" s="24" t="s">
        <v>1</v>
      </c>
      <c r="B6" s="14">
        <v>54357</v>
      </c>
      <c r="C6" s="7">
        <v>55461</v>
      </c>
      <c r="D6" s="26">
        <v>56530</v>
      </c>
      <c r="E6" s="26">
        <v>57711</v>
      </c>
      <c r="F6" s="26">
        <v>58498</v>
      </c>
      <c r="G6" s="26">
        <v>60888</v>
      </c>
      <c r="H6" s="12">
        <f>N6</f>
        <v>0.02299391039641671</v>
      </c>
      <c r="I6" s="32">
        <f>(1+H6)*G6</f>
        <v>62288.05321621702</v>
      </c>
      <c r="J6" s="29">
        <f>I6*0.9</f>
        <v>56059.24789459532</v>
      </c>
      <c r="K6" s="29">
        <f>1.05*I6</f>
        <v>65402.455877027875</v>
      </c>
      <c r="L6" s="33">
        <f>(J6+K6)/2</f>
        <v>60730.8518858116</v>
      </c>
      <c r="M6" s="24"/>
      <c r="N6" s="3">
        <f>((C6-B6)/B6+(D6-C6)/C6+(E6-D6)/D6+(F6-E6)/E6+(G6-F6)/F6)/5</f>
        <v>0.02299391039641671</v>
      </c>
      <c r="O6" s="22"/>
    </row>
    <row r="7" spans="1:15" ht="12.75">
      <c r="A7" s="24" t="s">
        <v>0</v>
      </c>
      <c r="B7" s="14">
        <v>44981</v>
      </c>
      <c r="C7" s="7">
        <v>45771</v>
      </c>
      <c r="D7" s="26">
        <v>47089</v>
      </c>
      <c r="E7" s="26">
        <v>48793</v>
      </c>
      <c r="F7" s="26">
        <v>49740</v>
      </c>
      <c r="G7" s="26">
        <v>51587</v>
      </c>
      <c r="H7" s="12">
        <f>N7</f>
        <v>0.02781738111877672</v>
      </c>
      <c r="I7" s="32">
        <f>(1+H7)*G7</f>
        <v>53022.01523977434</v>
      </c>
      <c r="J7" s="29">
        <f>I7*0.9</f>
        <v>47719.8137157969</v>
      </c>
      <c r="K7" s="29">
        <f>1.05*I7</f>
        <v>55673.116001763054</v>
      </c>
      <c r="L7" s="33">
        <f>(J7+K7)/2</f>
        <v>51696.464858779975</v>
      </c>
      <c r="M7" s="24"/>
      <c r="N7" s="3">
        <f>((C7-B7)/B7+(D7-C7)/C7+(E7-D7)/D7+(F7-E7)/E7+(G7-F7)/F7)/5</f>
        <v>0.02781738111877672</v>
      </c>
      <c r="O7" s="22"/>
    </row>
    <row r="8" spans="1:15" ht="13.5" thickBot="1">
      <c r="A8" s="24" t="s">
        <v>3</v>
      </c>
      <c r="B8" s="14">
        <v>36949</v>
      </c>
      <c r="C8" s="7">
        <v>37359</v>
      </c>
      <c r="D8" s="26">
        <v>38096</v>
      </c>
      <c r="E8" s="26">
        <v>38865</v>
      </c>
      <c r="F8" s="26">
        <v>39477</v>
      </c>
      <c r="G8" s="26">
        <v>40574</v>
      </c>
      <c r="H8" s="12">
        <f>N8</f>
        <v>0.01890897589665257</v>
      </c>
      <c r="I8" s="32">
        <f>(1+H8)*G8</f>
        <v>41341.21278803078</v>
      </c>
      <c r="J8" s="35">
        <f>I8*0.9</f>
        <v>37207.09150922771</v>
      </c>
      <c r="K8" s="35">
        <f>1.05*I8</f>
        <v>43408.27342743232</v>
      </c>
      <c r="L8" s="36">
        <f>(J8+K8)/2</f>
        <v>40307.682468330015</v>
      </c>
      <c r="M8" s="24"/>
      <c r="N8" s="3">
        <f>((C8-B8)/B8+(D8-C8)/C8+(E8-D8)/D8+(F8-E8)/E8+(G8-F8)/F8)/5</f>
        <v>0.01890897589665257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3" ht="32.25" customHeight="1">
      <c r="A10" s="98" t="s">
        <v>32</v>
      </c>
      <c r="B10" s="98"/>
      <c r="C10" s="98"/>
      <c r="D10" s="98"/>
      <c r="E10" s="98"/>
      <c r="F10" s="98"/>
      <c r="G10" s="98"/>
      <c r="H10" s="27"/>
      <c r="I10" s="79" t="s">
        <v>23</v>
      </c>
      <c r="J10" s="80"/>
      <c r="K10" s="80"/>
      <c r="L10" s="81"/>
      <c r="M10" s="24"/>
    </row>
    <row r="11" spans="1:13" s="1" customFormat="1" ht="26.25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</row>
    <row r="12" spans="1:13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 aca="true" t="shared" si="0" ref="J12:L15">0.85*J5</f>
        <v>59173.09979918866</v>
      </c>
      <c r="K12" s="29">
        <f t="shared" si="0"/>
        <v>69035.28309905343</v>
      </c>
      <c r="L12" s="33">
        <f t="shared" si="0"/>
        <v>64104.19144912105</v>
      </c>
      <c r="M12" s="24"/>
    </row>
    <row r="13" spans="1:13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 t="shared" si="0"/>
        <v>47650.36071040602</v>
      </c>
      <c r="K13" s="29">
        <f t="shared" si="0"/>
        <v>55592.087495473694</v>
      </c>
      <c r="L13" s="33">
        <f t="shared" si="0"/>
        <v>51621.22410293986</v>
      </c>
      <c r="M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40561.841658427365</v>
      </c>
      <c r="K14" s="29">
        <f t="shared" si="0"/>
        <v>47322.14860149859</v>
      </c>
      <c r="L14" s="33">
        <f t="shared" si="0"/>
        <v>43941.995129962976</v>
      </c>
      <c r="M14" s="24"/>
      <c r="N14" s="24"/>
    </row>
    <row r="15" spans="1:14" ht="13.5" thickBot="1">
      <c r="A15" s="24"/>
      <c r="B15" s="7"/>
      <c r="C15" s="7"/>
      <c r="D15" s="7"/>
      <c r="E15" s="24"/>
      <c r="F15" s="24"/>
      <c r="G15" s="24"/>
      <c r="H15" s="24"/>
      <c r="I15" s="39" t="s">
        <v>3</v>
      </c>
      <c r="J15" s="35">
        <f t="shared" si="0"/>
        <v>31626.02778284355</v>
      </c>
      <c r="K15" s="35">
        <f t="shared" si="0"/>
        <v>36897.03241331747</v>
      </c>
      <c r="L15" s="36">
        <f t="shared" si="0"/>
        <v>34261.53009808051</v>
      </c>
      <c r="M15" s="24"/>
      <c r="N15" s="24"/>
    </row>
    <row r="16" spans="1:14" ht="12.75">
      <c r="A16" s="24"/>
      <c r="B16" s="7"/>
      <c r="C16" s="7"/>
      <c r="D16" s="7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</sheetData>
  <sheetProtection/>
  <mergeCells count="7">
    <mergeCell ref="I10:L10"/>
    <mergeCell ref="A1:D1"/>
    <mergeCell ref="J1:K1"/>
    <mergeCell ref="B3:G3"/>
    <mergeCell ref="I3:L3"/>
    <mergeCell ref="A2:N2"/>
    <mergeCell ref="A10:G10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1"/>
  <sheetViews>
    <sheetView zoomScalePageLayoutView="0" workbookViewId="0" topLeftCell="C15">
      <selection activeCell="I17" sqref="G17:J38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2007</v>
      </c>
      <c r="G1" s="45"/>
      <c r="H1" s="45"/>
      <c r="I1" s="45" t="s">
        <v>26</v>
      </c>
      <c r="J1" s="89">
        <v>38832</v>
      </c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46"/>
      <c r="B3" s="91" t="s">
        <v>7</v>
      </c>
      <c r="C3" s="91"/>
      <c r="D3" s="91"/>
      <c r="E3" s="91"/>
      <c r="F3" s="91"/>
      <c r="G3" s="91"/>
      <c r="H3" s="23"/>
      <c r="I3" s="92" t="s">
        <v>28</v>
      </c>
      <c r="J3" s="93"/>
      <c r="K3" s="93"/>
      <c r="L3" s="94"/>
      <c r="M3" s="24"/>
      <c r="N3" s="24"/>
    </row>
    <row r="4" spans="1:15" s="1" customFormat="1" ht="39">
      <c r="A4" s="25" t="s">
        <v>6</v>
      </c>
      <c r="B4" s="25" t="s">
        <v>9</v>
      </c>
      <c r="C4" s="25" t="s">
        <v>10</v>
      </c>
      <c r="D4" s="25" t="s">
        <v>15</v>
      </c>
      <c r="E4" s="25" t="s">
        <v>16</v>
      </c>
      <c r="F4" s="25" t="s">
        <v>18</v>
      </c>
      <c r="G4" s="25" t="s">
        <v>21</v>
      </c>
      <c r="H4" s="25" t="s">
        <v>14</v>
      </c>
      <c r="I4" s="30" t="s">
        <v>29</v>
      </c>
      <c r="J4" s="28" t="s">
        <v>5</v>
      </c>
      <c r="K4" s="28" t="s">
        <v>4</v>
      </c>
      <c r="L4" s="31" t="s">
        <v>11</v>
      </c>
      <c r="M4" s="25"/>
      <c r="N4" s="47" t="s">
        <v>22</v>
      </c>
      <c r="O4" s="21"/>
    </row>
    <row r="5" spans="1:15" ht="12.75">
      <c r="A5" s="24" t="s">
        <v>2</v>
      </c>
      <c r="B5" s="26">
        <v>64260</v>
      </c>
      <c r="C5" s="14">
        <v>66682</v>
      </c>
      <c r="D5" s="7">
        <v>67753</v>
      </c>
      <c r="E5" s="26">
        <v>70312</v>
      </c>
      <c r="F5" s="26">
        <v>71657</v>
      </c>
      <c r="G5" s="26">
        <v>72618</v>
      </c>
      <c r="H5" s="12">
        <f>N5</f>
        <v>0.02481232383031835</v>
      </c>
      <c r="I5" s="32">
        <f>(1+H5)*G5</f>
        <v>74419.82133191006</v>
      </c>
      <c r="J5" s="29">
        <f>I5*0.9</f>
        <v>66977.83919871906</v>
      </c>
      <c r="K5" s="29">
        <f>1.05*I5</f>
        <v>78140.81239850557</v>
      </c>
      <c r="L5" s="33">
        <f>(J5+K5)/2</f>
        <v>72559.32579861232</v>
      </c>
      <c r="M5" s="24"/>
      <c r="N5" s="3">
        <f>((C5-B5)/B5+(D5-C5)/C5+(E5-D5)/D5+(F5-E5)/E5+(G5-F5)/F5)/5</f>
        <v>0.02481232383031835</v>
      </c>
      <c r="O5" s="22"/>
    </row>
    <row r="6" spans="1:15" ht="12.75">
      <c r="A6" s="24" t="s">
        <v>1</v>
      </c>
      <c r="B6" s="26">
        <v>52701</v>
      </c>
      <c r="C6" s="14">
        <v>54357</v>
      </c>
      <c r="D6" s="7">
        <v>55461</v>
      </c>
      <c r="E6" s="26">
        <v>56530</v>
      </c>
      <c r="F6" s="26">
        <v>57711</v>
      </c>
      <c r="G6" s="26">
        <v>58498</v>
      </c>
      <c r="H6" s="12">
        <f>N6</f>
        <v>0.0211072015978906</v>
      </c>
      <c r="I6" s="32">
        <f>(1+H6)*G6</f>
        <v>59732.729079073404</v>
      </c>
      <c r="J6" s="29">
        <f>I6*0.9</f>
        <v>53759.456171166064</v>
      </c>
      <c r="K6" s="29">
        <f>1.05*I6</f>
        <v>62719.36553302708</v>
      </c>
      <c r="L6" s="33">
        <f>(J6+K6)/2</f>
        <v>58239.41085209657</v>
      </c>
      <c r="M6" s="24"/>
      <c r="N6" s="3">
        <f>((C6-B6)/B6+(D6-C6)/C6+(E6-D6)/D6+(F6-E6)/E6+(G6-F6)/F6)/5</f>
        <v>0.0211072015978906</v>
      </c>
      <c r="O6" s="22"/>
    </row>
    <row r="7" spans="1:15" ht="12.75">
      <c r="A7" s="24" t="s">
        <v>0</v>
      </c>
      <c r="B7" s="26">
        <v>43364</v>
      </c>
      <c r="C7" s="14">
        <v>44981</v>
      </c>
      <c r="D7" s="7">
        <v>45771</v>
      </c>
      <c r="E7" s="26">
        <v>47089</v>
      </c>
      <c r="F7" s="26">
        <v>48793</v>
      </c>
      <c r="G7" s="26">
        <v>49740</v>
      </c>
      <c r="H7" s="12">
        <f>N7</f>
        <v>0.027848561799039113</v>
      </c>
      <c r="I7" s="32">
        <f>(1+H7)*G7</f>
        <v>51125.187463884205</v>
      </c>
      <c r="J7" s="29">
        <f>I7*0.9</f>
        <v>46012.668717495784</v>
      </c>
      <c r="K7" s="29">
        <f>1.05*I7</f>
        <v>53681.446837078416</v>
      </c>
      <c r="L7" s="33">
        <f>(J7+K7)/2</f>
        <v>49847.057777287104</v>
      </c>
      <c r="M7" s="24"/>
      <c r="N7" s="3">
        <f>((C7-B7)/B7+(D7-C7)/C7+(E7-D7)/D7+(F7-E7)/E7+(G7-F7)/F7)/5</f>
        <v>0.027848561799039113</v>
      </c>
      <c r="O7" s="22"/>
    </row>
    <row r="8" spans="1:15" ht="13.5" thickBot="1">
      <c r="A8" s="24" t="s">
        <v>3</v>
      </c>
      <c r="B8" s="26">
        <v>33965</v>
      </c>
      <c r="C8" s="14">
        <v>36949</v>
      </c>
      <c r="D8" s="7">
        <v>37359</v>
      </c>
      <c r="E8" s="26">
        <v>38096</v>
      </c>
      <c r="F8" s="26">
        <v>38865</v>
      </c>
      <c r="G8" s="26">
        <v>39477</v>
      </c>
      <c r="H8" s="12">
        <f>N8</f>
        <v>0.030922338407745976</v>
      </c>
      <c r="I8" s="34">
        <f>(1+H8)*G8</f>
        <v>40697.721153322585</v>
      </c>
      <c r="J8" s="35">
        <f>I8*0.9</f>
        <v>36627.94903799033</v>
      </c>
      <c r="K8" s="35">
        <f>1.05*I8</f>
        <v>42732.60721098872</v>
      </c>
      <c r="L8" s="36">
        <f>(J8+K8)/2</f>
        <v>39680.27812448952</v>
      </c>
      <c r="M8" s="24"/>
      <c r="N8" s="3">
        <f>((C8-B8)/B8+(D8-C8)/C8+(E8-D8)/D8+(F8-E8)/E8+(G8-F8)/F8)/5</f>
        <v>0.030922338407745976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3" ht="32.25" customHeight="1">
      <c r="A10" s="98" t="s">
        <v>32</v>
      </c>
      <c r="B10" s="98"/>
      <c r="C10" s="98"/>
      <c r="D10" s="98"/>
      <c r="E10" s="98"/>
      <c r="F10" s="98"/>
      <c r="G10" s="98"/>
      <c r="H10" s="27"/>
      <c r="I10" s="79" t="s">
        <v>23</v>
      </c>
      <c r="J10" s="80"/>
      <c r="K10" s="80"/>
      <c r="L10" s="81"/>
      <c r="M10" s="24"/>
    </row>
    <row r="11" spans="1:13" s="1" customFormat="1" ht="26.25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</row>
    <row r="12" spans="1:13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>0.85*J5</f>
        <v>56931.163318911196</v>
      </c>
      <c r="K12" s="29">
        <f>0.85*K5</f>
        <v>66419.69053872973</v>
      </c>
      <c r="L12" s="33">
        <f>0.85*L5</f>
        <v>61675.426928820474</v>
      </c>
      <c r="M12" s="24"/>
    </row>
    <row r="13" spans="1:13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 aca="true" t="shared" si="0" ref="J13:L15">0.85*J6</f>
        <v>45695.53774549115</v>
      </c>
      <c r="K13" s="29">
        <f t="shared" si="0"/>
        <v>53311.46070307301</v>
      </c>
      <c r="L13" s="33">
        <f t="shared" si="0"/>
        <v>49503.49922428208</v>
      </c>
      <c r="M13" s="24"/>
    </row>
    <row r="14" spans="1:13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39110.768409871416</v>
      </c>
      <c r="K14" s="29">
        <f t="shared" si="0"/>
        <v>45629.229811516656</v>
      </c>
      <c r="L14" s="33">
        <f t="shared" si="0"/>
        <v>42369.999110694036</v>
      </c>
      <c r="M14" s="24"/>
    </row>
    <row r="15" spans="1:14" ht="13.5" thickBot="1">
      <c r="A15" s="24"/>
      <c r="B15" s="7"/>
      <c r="C15" s="7"/>
      <c r="D15" s="7"/>
      <c r="E15" s="24"/>
      <c r="F15" s="24"/>
      <c r="G15" s="24"/>
      <c r="H15" s="24"/>
      <c r="I15" s="39" t="s">
        <v>3</v>
      </c>
      <c r="J15" s="35">
        <f t="shared" si="0"/>
        <v>31133.75668229178</v>
      </c>
      <c r="K15" s="35">
        <f t="shared" si="0"/>
        <v>36322.716129340406</v>
      </c>
      <c r="L15" s="36">
        <f t="shared" si="0"/>
        <v>33728.2364058161</v>
      </c>
      <c r="M15" s="24"/>
      <c r="N15" s="24"/>
    </row>
    <row r="16" spans="2:7" ht="12.75">
      <c r="B16"/>
      <c r="C16"/>
      <c r="D16"/>
      <c r="E16"/>
      <c r="F16"/>
      <c r="G16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</sheetData>
  <sheetProtection/>
  <mergeCells count="7">
    <mergeCell ref="A10:G10"/>
    <mergeCell ref="I10:L10"/>
    <mergeCell ref="A1:D1"/>
    <mergeCell ref="J1:K1"/>
    <mergeCell ref="B3:G3"/>
    <mergeCell ref="I3:L3"/>
    <mergeCell ref="A2:N2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4"/>
  <sheetViews>
    <sheetView zoomScalePageLayoutView="0" workbookViewId="0" topLeftCell="C1">
      <selection activeCell="G5" sqref="G5:G8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7" t="s">
        <v>24</v>
      </c>
      <c r="B1" s="87"/>
      <c r="C1" s="87"/>
      <c r="D1" s="87"/>
      <c r="E1" s="44" t="s">
        <v>25</v>
      </c>
      <c r="F1" s="43">
        <v>2006</v>
      </c>
      <c r="G1" s="45"/>
      <c r="H1" s="45"/>
      <c r="I1" s="45" t="s">
        <v>26</v>
      </c>
      <c r="J1" s="89">
        <v>38467</v>
      </c>
      <c r="K1" s="89"/>
      <c r="L1" s="45"/>
      <c r="M1" s="45"/>
      <c r="N1" s="45"/>
    </row>
    <row r="2" spans="1:14" ht="15.75" thickBo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46"/>
      <c r="B3" s="91" t="s">
        <v>7</v>
      </c>
      <c r="C3" s="91"/>
      <c r="D3" s="91"/>
      <c r="E3" s="91"/>
      <c r="F3" s="91"/>
      <c r="G3" s="91"/>
      <c r="H3" s="23"/>
      <c r="I3" s="92" t="s">
        <v>12</v>
      </c>
      <c r="J3" s="93"/>
      <c r="K3" s="93"/>
      <c r="L3" s="94"/>
      <c r="M3" s="24"/>
      <c r="N3" s="24"/>
    </row>
    <row r="4" spans="1:14" s="1" customFormat="1" ht="39">
      <c r="A4" s="25" t="s">
        <v>6</v>
      </c>
      <c r="B4" s="25" t="s">
        <v>8</v>
      </c>
      <c r="C4" s="25" t="s">
        <v>9</v>
      </c>
      <c r="D4" s="25" t="s">
        <v>10</v>
      </c>
      <c r="E4" s="25" t="s">
        <v>15</v>
      </c>
      <c r="F4" s="25" t="s">
        <v>16</v>
      </c>
      <c r="G4" s="25" t="s">
        <v>18</v>
      </c>
      <c r="H4" s="25" t="s">
        <v>14</v>
      </c>
      <c r="I4" s="30" t="s">
        <v>20</v>
      </c>
      <c r="J4" s="28" t="s">
        <v>5</v>
      </c>
      <c r="K4" s="28" t="s">
        <v>4</v>
      </c>
      <c r="L4" s="31" t="s">
        <v>11</v>
      </c>
      <c r="M4" s="25"/>
      <c r="N4" s="25"/>
    </row>
    <row r="5" spans="1:14" ht="12.75">
      <c r="A5" s="24" t="s">
        <v>2</v>
      </c>
      <c r="B5" s="26">
        <v>61846</v>
      </c>
      <c r="C5" s="26">
        <v>64260</v>
      </c>
      <c r="D5" s="14">
        <v>66682</v>
      </c>
      <c r="E5" s="7">
        <v>67753</v>
      </c>
      <c r="F5" s="26">
        <v>70312</v>
      </c>
      <c r="G5" s="26">
        <v>71657</v>
      </c>
      <c r="H5" s="12">
        <f>N5</f>
        <v>0.029936588657897827</v>
      </c>
      <c r="I5" s="32">
        <f>(1+H5)*G5</f>
        <v>73802.16613345897</v>
      </c>
      <c r="J5" s="29">
        <f>I5*0.9</f>
        <v>66421.94952011308</v>
      </c>
      <c r="K5" s="29">
        <f>1.05*I5</f>
        <v>77492.27444013192</v>
      </c>
      <c r="L5" s="33">
        <f>(J5+K5)/2</f>
        <v>71957.1119801225</v>
      </c>
      <c r="M5" s="24"/>
      <c r="N5" s="3">
        <f>((C5-B5)/B5+(D5-C5)/C5+(E5-D5)/D5+(F5-E5)/E5+(G5-F5)/F5)/5</f>
        <v>0.029936588657897827</v>
      </c>
    </row>
    <row r="6" spans="1:14" ht="12.75">
      <c r="A6" s="24" t="s">
        <v>1</v>
      </c>
      <c r="B6" s="26">
        <v>50673</v>
      </c>
      <c r="C6" s="26">
        <v>52701</v>
      </c>
      <c r="D6" s="14">
        <v>54357</v>
      </c>
      <c r="E6" s="7">
        <v>55461</v>
      </c>
      <c r="F6" s="26">
        <v>56530</v>
      </c>
      <c r="G6" s="26">
        <v>57711</v>
      </c>
      <c r="H6" s="12">
        <f>N6</f>
        <v>0.02638408122838078</v>
      </c>
      <c r="I6" s="32">
        <f>(1+H6)*G6</f>
        <v>59233.65171177109</v>
      </c>
      <c r="J6" s="29">
        <f>I6*0.9</f>
        <v>53310.28654059398</v>
      </c>
      <c r="K6" s="29">
        <f>1.05*I6</f>
        <v>62195.334297359645</v>
      </c>
      <c r="L6" s="33">
        <f>(J6+K6)/2</f>
        <v>57752.81041897681</v>
      </c>
      <c r="M6" s="24"/>
      <c r="N6" s="3">
        <f>((C6-B6)/B6+(D6-C6)/C6+(E6-D6)/D6+(F6-E6)/E6+(G6-F6)/F6)/5</f>
        <v>0.02638408122838078</v>
      </c>
    </row>
    <row r="7" spans="1:14" ht="12.75">
      <c r="A7" s="24" t="s">
        <v>0</v>
      </c>
      <c r="B7" s="26">
        <v>41364</v>
      </c>
      <c r="C7" s="26">
        <v>43364</v>
      </c>
      <c r="D7" s="14">
        <v>44981</v>
      </c>
      <c r="E7" s="7">
        <v>45771</v>
      </c>
      <c r="F7" s="26">
        <v>47089</v>
      </c>
      <c r="G7" s="26">
        <v>48793</v>
      </c>
      <c r="H7" s="12">
        <f>N7</f>
        <v>0.033637102113392874</v>
      </c>
      <c r="I7" s="32">
        <f>(1+H7)*G7</f>
        <v>50434.25512341877</v>
      </c>
      <c r="J7" s="29">
        <f>I7*0.9</f>
        <v>45390.82961107689</v>
      </c>
      <c r="K7" s="29">
        <f>1.05*I7</f>
        <v>52955.96787958971</v>
      </c>
      <c r="L7" s="33">
        <f>(J7+K7)/2</f>
        <v>49173.3987453333</v>
      </c>
      <c r="M7" s="24"/>
      <c r="N7" s="3">
        <f>((C7-B7)/B7+(D7-C7)/C7+(E7-D7)/D7+(F7-E7)/E7+(G7-F7)/F7)/5</f>
        <v>0.033637102113392874</v>
      </c>
    </row>
    <row r="8" spans="1:14" ht="13.5" thickBot="1">
      <c r="A8" s="24" t="s">
        <v>3</v>
      </c>
      <c r="B8" s="26">
        <v>33949</v>
      </c>
      <c r="C8" s="26">
        <v>33965</v>
      </c>
      <c r="D8" s="14">
        <v>36949</v>
      </c>
      <c r="E8" s="7">
        <v>37359</v>
      </c>
      <c r="F8" s="26">
        <v>38096</v>
      </c>
      <c r="G8" s="26">
        <v>38865</v>
      </c>
      <c r="H8" s="12">
        <f>N8</f>
        <v>0.027867234263118927</v>
      </c>
      <c r="I8" s="34">
        <f>(1+H8)*G8</f>
        <v>39948.06005963612</v>
      </c>
      <c r="J8" s="35">
        <f>I8*0.9</f>
        <v>35953.25405367251</v>
      </c>
      <c r="K8" s="35">
        <f>1.05*I8</f>
        <v>41945.46306261793</v>
      </c>
      <c r="L8" s="36">
        <f>(J8+K8)/2</f>
        <v>38949.35855814522</v>
      </c>
      <c r="M8" s="24"/>
      <c r="N8" s="3">
        <f>((C8-B8)/B8+(D8-C8)/C8+(E8-D8)/D8+(F8-E8)/E8+(G8-F8)/F8)/5</f>
        <v>0.027867234263118927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1" customFormat="1" ht="12.75">
      <c r="A10" s="25"/>
      <c r="B10" s="25"/>
      <c r="C10" s="25"/>
      <c r="D10" s="25"/>
      <c r="E10" s="25"/>
      <c r="F10" s="25"/>
      <c r="G10" s="25"/>
      <c r="H10" s="25"/>
      <c r="I10" s="79" t="s">
        <v>23</v>
      </c>
      <c r="J10" s="80"/>
      <c r="K10" s="80"/>
      <c r="L10" s="81"/>
      <c r="M10" s="25"/>
      <c r="N10" s="25"/>
    </row>
    <row r="11" spans="1:14" ht="26.25">
      <c r="A11" s="98" t="s">
        <v>32</v>
      </c>
      <c r="B11" s="98"/>
      <c r="C11" s="98"/>
      <c r="D11" s="98"/>
      <c r="E11" s="98"/>
      <c r="F11" s="98"/>
      <c r="G11" s="98"/>
      <c r="H11" s="24"/>
      <c r="I11" s="37" t="s">
        <v>6</v>
      </c>
      <c r="J11" s="28" t="s">
        <v>5</v>
      </c>
      <c r="K11" s="28" t="s">
        <v>4</v>
      </c>
      <c r="L11" s="31" t="s">
        <v>13</v>
      </c>
      <c r="M11" s="24"/>
      <c r="N11" s="24"/>
    </row>
    <row r="12" spans="1:14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>0.85*J5</f>
        <v>56458.65709209612</v>
      </c>
      <c r="K12" s="29">
        <f aca="true" t="shared" si="0" ref="K12:L15">0.85*K5</f>
        <v>65868.43327411213</v>
      </c>
      <c r="L12" s="33">
        <f t="shared" si="0"/>
        <v>61163.54518310412</v>
      </c>
      <c r="M12" s="24"/>
      <c r="N12" s="24"/>
    </row>
    <row r="13" spans="1:14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>0.85*J6</f>
        <v>45313.74355950488</v>
      </c>
      <c r="K13" s="29">
        <f t="shared" si="0"/>
        <v>52866.034152755696</v>
      </c>
      <c r="L13" s="33">
        <f t="shared" si="0"/>
        <v>49089.88885613029</v>
      </c>
      <c r="M13" s="24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>0.85*J7</f>
        <v>38582.205169415356</v>
      </c>
      <c r="K14" s="29">
        <f t="shared" si="0"/>
        <v>45012.57269765125</v>
      </c>
      <c r="L14" s="33">
        <f t="shared" si="0"/>
        <v>41797.38893353331</v>
      </c>
      <c r="M14" s="24"/>
      <c r="N14" s="24"/>
    </row>
    <row r="15" spans="1:14" ht="13.5" thickBot="1">
      <c r="A15" s="24"/>
      <c r="B15" s="24"/>
      <c r="C15" s="24"/>
      <c r="D15" s="24"/>
      <c r="E15" s="24"/>
      <c r="F15" s="24"/>
      <c r="G15" s="24"/>
      <c r="H15" s="24"/>
      <c r="I15" s="39" t="s">
        <v>3</v>
      </c>
      <c r="J15" s="35">
        <f>0.85*J8</f>
        <v>30560.265945621628</v>
      </c>
      <c r="K15" s="35">
        <f t="shared" si="0"/>
        <v>35653.64360322524</v>
      </c>
      <c r="L15" s="36">
        <f t="shared" si="0"/>
        <v>33106.95477442344</v>
      </c>
      <c r="M15" s="24"/>
      <c r="N15" s="24"/>
    </row>
    <row r="16" spans="1:14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</sheetData>
  <sheetProtection/>
  <mergeCells count="7">
    <mergeCell ref="A11:G11"/>
    <mergeCell ref="I10:L10"/>
    <mergeCell ref="A1:D1"/>
    <mergeCell ref="J1:K1"/>
    <mergeCell ref="B3:G3"/>
    <mergeCell ref="I3:L3"/>
    <mergeCell ref="A2:N2"/>
  </mergeCells>
  <printOptions gridLines="1"/>
  <pageMargins left="0.75" right="0.75" top="1.75" bottom="1" header="0.5" footer="0.5"/>
  <pageSetup fitToHeight="1" fitToWidth="1" horizontalDpi="600" verticalDpi="600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Provost</dc:creator>
  <cp:keywords/>
  <dc:description/>
  <cp:lastModifiedBy>install</cp:lastModifiedBy>
  <cp:lastPrinted>2014-08-25T15:06:27Z</cp:lastPrinted>
  <dcterms:created xsi:type="dcterms:W3CDTF">2002-09-14T18:51:25Z</dcterms:created>
  <dcterms:modified xsi:type="dcterms:W3CDTF">2018-01-24T14:36:50Z</dcterms:modified>
  <cp:category/>
  <cp:version/>
  <cp:contentType/>
  <cp:contentStatus/>
</cp:coreProperties>
</file>